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/>
  <xr:revisionPtr revIDLastSave="0" documentId="13_ncr:1_{D9BDFA29-0AE2-4A1C-B47A-EACDE1033E70}" xr6:coauthVersionLast="40" xr6:coauthVersionMax="40" xr10:uidLastSave="{00000000-0000-0000-0000-000000000000}"/>
  <bookViews>
    <workbookView xWindow="-120" yWindow="-120" windowWidth="29040" windowHeight="15840" tabRatio="500" xr2:uid="{00000000-000D-0000-FFFF-FFFF00000000}"/>
  </bookViews>
  <sheets>
    <sheet name="Krycí list stavby" sheetId="7" r:id="rId1"/>
    <sheet name="Prehlad" sheetId="3" r:id="rId2"/>
  </sheets>
  <definedNames>
    <definedName name="_FilterDatabase" hidden="1">#REF!</definedName>
    <definedName name="Excel_BuiltIn__FilterDatabase">#REF!</definedName>
    <definedName name="Excel_BuiltIn_Print_Area" localSheetId="1">Prehlad!$A:$I</definedName>
    <definedName name="fakt1R" localSheetId="0">#REF!</definedName>
    <definedName name="fakt1R">#REF!</definedName>
    <definedName name="_xlnm.Print_Titles" localSheetId="1">Prehlad!$8:$10</definedName>
  </definedNames>
  <calcPr calcId="181029" iterateDelta="1E-4"/>
</workbook>
</file>

<file path=xl/calcChain.xml><?xml version="1.0" encoding="utf-8"?>
<calcChain xmlns="http://schemas.openxmlformats.org/spreadsheetml/2006/main">
  <c r="H14" i="3" l="1"/>
  <c r="J20" i="7"/>
  <c r="J26" i="7"/>
  <c r="J30" i="7"/>
  <c r="H85" i="3" l="1"/>
  <c r="H86" i="3" s="1"/>
  <c r="E86" i="3" s="1"/>
  <c r="H81" i="3"/>
  <c r="H82" i="3" s="1"/>
  <c r="E82" i="3" s="1"/>
  <c r="H77" i="3"/>
  <c r="H76" i="3"/>
  <c r="H75" i="3"/>
  <c r="H74" i="3"/>
  <c r="H73" i="3"/>
  <c r="H72" i="3"/>
  <c r="H71" i="3"/>
  <c r="H67" i="3"/>
  <c r="H66" i="3"/>
  <c r="H65" i="3"/>
  <c r="H64" i="3"/>
  <c r="H60" i="3"/>
  <c r="H59" i="3"/>
  <c r="H55" i="3"/>
  <c r="H54" i="3"/>
  <c r="H53" i="3"/>
  <c r="H52" i="3"/>
  <c r="H51" i="3"/>
  <c r="H50" i="3"/>
  <c r="H46" i="3"/>
  <c r="H45" i="3"/>
  <c r="H44" i="3"/>
  <c r="H37" i="3"/>
  <c r="H36" i="3"/>
  <c r="H35" i="3"/>
  <c r="H34" i="3"/>
  <c r="H33" i="3"/>
  <c r="H32" i="3"/>
  <c r="H31" i="3"/>
  <c r="H27" i="3"/>
  <c r="H28" i="3" s="1"/>
  <c r="E28" i="3" s="1"/>
  <c r="H23" i="3"/>
  <c r="H22" i="3"/>
  <c r="H21" i="3"/>
  <c r="H20" i="3"/>
  <c r="H19" i="3"/>
  <c r="H15" i="3"/>
  <c r="H16" i="3" s="1"/>
  <c r="E16" i="3" s="1"/>
  <c r="H56" i="3" l="1"/>
  <c r="E56" i="3" s="1"/>
  <c r="H38" i="3"/>
  <c r="E38" i="3" s="1"/>
  <c r="H78" i="3"/>
  <c r="E78" i="3" s="1"/>
  <c r="H47" i="3"/>
  <c r="E47" i="3" s="1"/>
  <c r="H68" i="3"/>
  <c r="E68" i="3" s="1"/>
  <c r="H24" i="3"/>
  <c r="E24" i="3" s="1"/>
  <c r="H61" i="3"/>
  <c r="E61" i="3" s="1"/>
  <c r="H40" i="3" l="1"/>
  <c r="H88" i="3"/>
  <c r="E88" i="3" l="1"/>
  <c r="F17" i="7"/>
  <c r="E40" i="3"/>
  <c r="F16" i="7"/>
  <c r="H90" i="3"/>
  <c r="E90" i="3" s="1"/>
  <c r="F20" i="7" l="1"/>
  <c r="J28" i="7" s="1"/>
  <c r="I29" i="7" s="1"/>
  <c r="J29" i="7" s="1"/>
  <c r="J31" i="7" s="1"/>
  <c r="N34" i="7" s="1"/>
</calcChain>
</file>

<file path=xl/sharedStrings.xml><?xml version="1.0" encoding="utf-8"?>
<sst xmlns="http://schemas.openxmlformats.org/spreadsheetml/2006/main" count="258" uniqueCount="189">
  <si>
    <t>DPH</t>
  </si>
  <si>
    <t xml:space="preserve">Dodávateľ: 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</si>
  <si>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</si>
  <si>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</si>
  <si>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</si>
  <si>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</si>
  <si>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</si>
  <si>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</si>
  <si>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</si>
  <si>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Spolu</t>
  </si>
  <si>
    <t>číslo</t>
  </si>
  <si>
    <t>cen.</t>
  </si>
  <si>
    <t>výkaz-výmer</t>
  </si>
  <si>
    <t>výmera</t>
  </si>
  <si>
    <t>jednotka</t>
  </si>
  <si>
    <t>cena</t>
  </si>
  <si>
    <t>%</t>
  </si>
  <si>
    <t>Celkové náklady</t>
  </si>
  <si>
    <t xml:space="preserve">Spracoval:                                         </t>
  </si>
  <si>
    <t xml:space="preserve">JKSO : </t>
  </si>
  <si>
    <t>PRÁCE A DODÁVKY HSV</t>
  </si>
  <si>
    <t>3 - ZVISLÉ A KOMPLETNÉ KONŠTRUKCIE</t>
  </si>
  <si>
    <t>011</t>
  </si>
  <si>
    <t>311272212</t>
  </si>
  <si>
    <t>Murivo presné porobet tvárnice PPT-PD Ytong, 250mm, P3-450</t>
  </si>
  <si>
    <t>m3</t>
  </si>
  <si>
    <t>311272536</t>
  </si>
  <si>
    <t>Murivo nosné porobet tvárnice PPT-hlad.Ytong, 400mm, P3-550</t>
  </si>
  <si>
    <t xml:space="preserve">3 - ZVISLÉ A KOMPLETNÉ KONŠTRUKCIE  spolu: </t>
  </si>
  <si>
    <t>4 - VODOROVNÉ KONŠTRUKCIE</t>
  </si>
  <si>
    <t>417321313</t>
  </si>
  <si>
    <t>Stužujúce pásy a vence zo železobetónu tr. C16/20</t>
  </si>
  <si>
    <t>417351115</t>
  </si>
  <si>
    <t>Debnenie stužujúcich pásov a vencov zhotovenie</t>
  </si>
  <si>
    <t>m2</t>
  </si>
  <si>
    <t>417351116</t>
  </si>
  <si>
    <t>Debnenie stužujúcich pásov a vencov odstránenie</t>
  </si>
  <si>
    <t>417361221</t>
  </si>
  <si>
    <t>Výstuž stužujúcich pásov, vencov 10216</t>
  </si>
  <si>
    <t>t</t>
  </si>
  <si>
    <t>417361721</t>
  </si>
  <si>
    <t>Výstuž stužujúcich pásov, vencov 10425</t>
  </si>
  <si>
    <t xml:space="preserve">4 - VODOROVNÉ KONŠTRUKCIE  spolu: </t>
  </si>
  <si>
    <t>6 - ÚPRAVY POVRCHOV, PODLAHY, VÝPLNE</t>
  </si>
  <si>
    <t>MAT</t>
  </si>
  <si>
    <t>5833D0106</t>
  </si>
  <si>
    <t xml:space="preserve">6 - ÚPRAVY POVRCHOV, PODLAHY, VÝPLNE  spolu: </t>
  </si>
  <si>
    <t>9 - OSTATNÉ KONŠTRUKCIE A PRÁCE</t>
  </si>
  <si>
    <t>003</t>
  </si>
  <si>
    <t>941941041</t>
  </si>
  <si>
    <t>Montáž lešenia ľahk. radového s podlahami š. do 1,2 m v. do 10 m</t>
  </si>
  <si>
    <t>941941291</t>
  </si>
  <si>
    <t>Príplatok za prvý a každý ďalší mesiac použitia lešenia k pol. -1041</t>
  </si>
  <si>
    <t>941941841</t>
  </si>
  <si>
    <t>Demontáž lešenia ľahk. radového s podlahami š. do 1,2 m v. do 10 m</t>
  </si>
  <si>
    <t>013</t>
  </si>
  <si>
    <t>962032231</t>
  </si>
  <si>
    <t>Búranie muriva z tehál na MV, MVC alebo otvorov nad 4 m2</t>
  </si>
  <si>
    <t>979081111</t>
  </si>
  <si>
    <t>Odvoz sute a vybúraných hmôt na skládku do 1 km</t>
  </si>
  <si>
    <t>979081121</t>
  </si>
  <si>
    <t>Odvoz sute a vybúraných hmôt na skládku každý ďalší 1 km</t>
  </si>
  <si>
    <t>014</t>
  </si>
  <si>
    <t>998991111</t>
  </si>
  <si>
    <t>Presun hmôt pre opravy v objektoch výšky do 25 m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</si>
  <si>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</si>
  <si>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</si>
  <si>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</si>
  <si>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</si>
  <si>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</si>
  <si>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711141559</t>
  </si>
  <si>
    <t>Zhotovenie izolácie proti vlhkosti pritavením NAIP vodor.</t>
  </si>
  <si>
    <t>628322810</t>
  </si>
  <si>
    <t>Pás ťažký asfaltový HYDROBIT V 60 S 35</t>
  </si>
  <si>
    <t>998711101</t>
  </si>
  <si>
    <t>Presun hmôt pre izolácie proti vode v objektoch výšky do 6 m</t>
  </si>
  <si>
    <t xml:space="preserve">711 - Izolácie proti vode a vlhkosti  spolu: </t>
  </si>
  <si>
    <t>712 - Povlakové krytiny</t>
  </si>
  <si>
    <t>712</t>
  </si>
  <si>
    <t>712471801</t>
  </si>
  <si>
    <t>Zhotovenie povl. krytiny striech do 30° voľne fólia PVC</t>
  </si>
  <si>
    <t>712491176</t>
  </si>
  <si>
    <t>Pripevnenie povl. krytiny striech do 30° kotviacimi terčami</t>
  </si>
  <si>
    <t>kus</t>
  </si>
  <si>
    <t>283220280</t>
  </si>
  <si>
    <t>Fólia HYDROIZOL DR.803 hr. 1,5 š.1300mm</t>
  </si>
  <si>
    <t>712591171</t>
  </si>
  <si>
    <t>Zhotovenie povl. krytiny striech oblých položením podkladnej textílie</t>
  </si>
  <si>
    <t>693G00108</t>
  </si>
  <si>
    <t>Geotextília - TATRATEX PP GTX N 300 g/m2, šír.1,20 m, dĺž.20,60 m - 84 36 04.x</t>
  </si>
  <si>
    <t>998712101</t>
  </si>
  <si>
    <t>Presun hmôt pre izolácie povlakové v objektoch výšky do 6 m</t>
  </si>
  <si>
    <t xml:space="preserve">712 - Povlakové krytiny  spolu: </t>
  </si>
  <si>
    <t>713 - Izolácie tepelné</t>
  </si>
  <si>
    <t>713</t>
  </si>
  <si>
    <t>713191120</t>
  </si>
  <si>
    <t>Izolácia tepelná podláh, stropov, striech vrchom, položením PE fólia</t>
  </si>
  <si>
    <t>713191131</t>
  </si>
  <si>
    <t>Izolácia tepelná podlah, stropov vrchom a striech prekrytie PE fóliou hr. 0,2 mm</t>
  </si>
  <si>
    <t xml:space="preserve">713 - Izolácie tepelné  spolu: </t>
  </si>
  <si>
    <t>762 - Konštrukcie tesárske</t>
  </si>
  <si>
    <t>700</t>
  </si>
  <si>
    <t>7620.01</t>
  </si>
  <si>
    <t>Krov drevený vrátane debnenia</t>
  </si>
  <si>
    <t>762</t>
  </si>
  <si>
    <t>762341210</t>
  </si>
  <si>
    <t>Montáž debnenia striech rovných z dosiek hrubých na zraz</t>
  </si>
  <si>
    <t>605125420</t>
  </si>
  <si>
    <t>Doska SM omietaná 2 24 170-240</t>
  </si>
  <si>
    <t>998762202</t>
  </si>
  <si>
    <t>Presun hmôt pre tesárske konštr. v objektoch výšky do 12 m</t>
  </si>
  <si>
    <t xml:space="preserve">762 - Konštrukcie tesárske  spolu: </t>
  </si>
  <si>
    <t>764 - Konštrukcie klampiarske</t>
  </si>
  <si>
    <t>764</t>
  </si>
  <si>
    <t>764731115</t>
  </si>
  <si>
    <t>LINDAB oplechovanie múrov rš 500</t>
  </si>
  <si>
    <t>m</t>
  </si>
  <si>
    <t>764751112</t>
  </si>
  <si>
    <t>LINDAB rúry odkvapové SROR d 100 mm</t>
  </si>
  <si>
    <t>764751132</t>
  </si>
  <si>
    <t>LINDAB koleno rúry odkvapovej d 100 mm</t>
  </si>
  <si>
    <t>764751142</t>
  </si>
  <si>
    <t>LINDAB výtokové koleno odkvapové d 100 mm</t>
  </si>
  <si>
    <t>764761151</t>
  </si>
  <si>
    <t>LINDAB žľab pododkvapný R+K33 150 mm</t>
  </si>
  <si>
    <t>764761231</t>
  </si>
  <si>
    <t>LINDAB kotlík SOK kruh žľab 125 mm</t>
  </si>
  <si>
    <t>998764202</t>
  </si>
  <si>
    <t>Presun hmôt pre klampiarske konštr. v objektoch výšky do 12 m</t>
  </si>
  <si>
    <t xml:space="preserve">764 - Konštrukcie klampiarske  spolu: </t>
  </si>
  <si>
    <t>765 - Krytiny tvrdé</t>
  </si>
  <si>
    <t>765</t>
  </si>
  <si>
    <t>765312810</t>
  </si>
  <si>
    <t>Demontáž do sute jednodr. škridl. na sucho</t>
  </si>
  <si>
    <t xml:space="preserve">765 - Krytiny tvrdé  spolu: </t>
  </si>
  <si>
    <t>783 - Nátery</t>
  </si>
  <si>
    <t>783</t>
  </si>
  <si>
    <t>783726300</t>
  </si>
  <si>
    <t>Nátery tesárskych konštr. syntetické lazur. lakom 3x lakovanie</t>
  </si>
  <si>
    <t xml:space="preserve">783 - Nátery  spolu: </t>
  </si>
  <si>
    <t xml:space="preserve">PRÁCE A DODÁVKY PSV  spolu: </t>
  </si>
  <si>
    <t>Za rozpočet celkom</t>
  </si>
  <si>
    <t xml:space="preserve">Prehľad rozpočtových nákladov v EUR  </t>
  </si>
  <si>
    <t>Stavba : Zvýšenie kapacít infraštruktúry MŠ Sobotište</t>
  </si>
  <si>
    <t>Odberateľ: Obec Sobotište</t>
  </si>
  <si>
    <t>Projektant: Ing. Pavol Pálka</t>
  </si>
  <si>
    <t>Dátum:</t>
  </si>
  <si>
    <t>Dodávateľ</t>
  </si>
  <si>
    <t>Odberateľ</t>
  </si>
  <si>
    <t xml:space="preserve">F </t>
  </si>
  <si>
    <t xml:space="preserve">DPH 0% z </t>
  </si>
  <si>
    <t xml:space="preserve">DPH 20% z </t>
  </si>
  <si>
    <t>Súčet riadkov 5,10,15,20</t>
  </si>
  <si>
    <t xml:space="preserve">E </t>
  </si>
  <si>
    <t>Projektant,rozpočtár</t>
  </si>
  <si>
    <t>Mimostavenisková doprava</t>
  </si>
  <si>
    <t>Prevádzkové vplyvy</t>
  </si>
  <si>
    <t>Horské oblasti</t>
  </si>
  <si>
    <t>Územie so sťaž. podmienk.</t>
  </si>
  <si>
    <t>Mimoriadne sťaž.podmienky</t>
  </si>
  <si>
    <t>Zariadenie staveniska</t>
  </si>
  <si>
    <t>VRN</t>
  </si>
  <si>
    <t xml:space="preserve">D </t>
  </si>
  <si>
    <t xml:space="preserve">C </t>
  </si>
  <si>
    <t xml:space="preserve">HZS </t>
  </si>
  <si>
    <t xml:space="preserve">MONT </t>
  </si>
  <si>
    <t xml:space="preserve">Kompletačná činnosť </t>
  </si>
  <si>
    <t xml:space="preserve">PSV </t>
  </si>
  <si>
    <t>Ostatné náklady</t>
  </si>
  <si>
    <t xml:space="preserve">HSV </t>
  </si>
  <si>
    <t>Ďalšie náklady</t>
  </si>
  <si>
    <t xml:space="preserve">B </t>
  </si>
  <si>
    <t>ZRN spolu</t>
  </si>
  <si>
    <t>Materiál</t>
  </si>
  <si>
    <t>Montáž</t>
  </si>
  <si>
    <t>ZRN</t>
  </si>
  <si>
    <t xml:space="preserve">A </t>
  </si>
  <si>
    <t xml:space="preserve">DIČ: </t>
  </si>
  <si>
    <t xml:space="preserve">IČO: </t>
  </si>
  <si>
    <t xml:space="preserve">Projektant: </t>
  </si>
  <si>
    <t xml:space="preserve">Spracoval: </t>
  </si>
  <si>
    <t xml:space="preserve">Zákazka: </t>
  </si>
  <si>
    <t>Stavba: Zvýšenie kapacít infraštruktúry MŠ</t>
  </si>
  <si>
    <t>Súhrnný rozpočet stavby</t>
  </si>
  <si>
    <t>Miesto: Obec Sobotište</t>
  </si>
  <si>
    <t>IČO: 00310018</t>
  </si>
  <si>
    <t>DIČ: 2021086881</t>
  </si>
  <si>
    <t>Štrkopiesok 16-32 vážsky</t>
  </si>
  <si>
    <t>Dňa: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</si>
</sst>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##\ ###\ ##0.00"/>
  </numFmts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7"/>
      <name val="Letter Gothic CE"/>
      <charset val="238"/>
    </font>
    <font>
      <sz val="11"/>
      <color indexed="63"/>
      <name val="Calibri"/>
      <charset val="238"/>
    </font>
    <font>
      <sz val="11"/>
      <color indexed="22"/>
      <name val="Calibri"/>
      <charset val="238"/>
    </font>
    <font>
      <b/>
      <sz val="11"/>
      <color indexed="63"/>
      <name val="Calibri"/>
      <charset val="238"/>
    </font>
    <font>
      <sz val="10"/>
      <name val="Arial CE"/>
      <charset val="238"/>
    </font>
    <font>
      <b/>
      <sz val="18"/>
      <color indexed="62"/>
      <name val="Cambria"/>
      <charset val="238"/>
    </font>
    <font>
      <sz val="11"/>
      <color indexed="53"/>
      <name val="Calibri"/>
      <charset val="238"/>
    </font>
    <font>
      <sz val="8"/>
      <name val="Arial Narrow"/>
      <charset val="238"/>
    </font>
    <font>
      <b/>
      <sz val="8"/>
      <name val="Arial Narrow"/>
      <charset val="238"/>
    </font>
    <font>
      <b/>
      <sz val="10"/>
      <name val="Arial Narrow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</fills>
  <borders count="9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double">
        <color rgb="FF00000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</borders>
  <cellStyleXfs count="32">
    <xf numFmtId="0" fontId="0" fillId="0" borderId="0"/>
    <xf numFmtId="0" fontId="2" fillId="0" borderId="1">
      <alignment vertical="center"/>
    </xf>
    <xf numFmtId="0" fontId="12" fillId="0" borderId="0" applyBorder="0">
      <alignment vertical="center"/>
    </xf>
    <xf numFmtId="164" fontId="2" fillId="0" borderId="1"/>
    <xf numFmtId="0" fontId="12" fillId="0" borderId="1"/>
    <xf numFmtId="165" fontId="12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4" borderId="0" applyBorder="0" applyProtection="0"/>
    <xf numFmtId="0" fontId="3" fillId="6" borderId="0" applyBorder="0" applyProtection="0"/>
    <xf numFmtId="0" fontId="3" fillId="3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6" borderId="0" applyBorder="0" applyProtection="0"/>
    <xf numFmtId="0" fontId="3" fillId="4" borderId="0" applyBorder="0" applyProtection="0"/>
    <xf numFmtId="0" fontId="4" fillId="6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8" borderId="0" applyBorder="0" applyProtection="0"/>
    <xf numFmtId="0" fontId="4" fillId="6" borderId="0" applyBorder="0" applyProtection="0"/>
    <xf numFmtId="0" fontId="4" fillId="3" borderId="0" applyBorder="0" applyProtection="0"/>
    <xf numFmtId="0" fontId="5" fillId="0" borderId="2" applyProtection="0"/>
    <xf numFmtId="0" fontId="6" fillId="0" borderId="0"/>
    <xf numFmtId="0" fontId="7" fillId="0" borderId="0" applyBorder="0" applyProtection="0"/>
    <xf numFmtId="0" fontId="6" fillId="0" borderId="0"/>
    <xf numFmtId="0" fontId="2" fillId="0" borderId="0" applyBorder="0">
      <alignment vertical="center"/>
    </xf>
    <xf numFmtId="0" fontId="8" fillId="0" borderId="0" applyBorder="0" applyProtection="0"/>
    <xf numFmtId="0" fontId="2" fillId="0" borderId="3">
      <alignment vertical="center"/>
    </xf>
    <xf numFmtId="0" fontId="1" fillId="0" borderId="0"/>
  </cellStyleXfs>
  <cellXfs count="161">
    <xf numFmtId="0" fontId="0" fillId="0" borderId="0" xfId="0"/>
    <xf numFmtId="0" fontId="9" fillId="0" borderId="0" xfId="0" applyFont="1" applyAlignment="1" applyProtection="1">
      <alignment horizontal="right" vertical="top"/>
    </xf>
    <xf numFmtId="49" fontId="9" fillId="0" borderId="0" xfId="0" applyNumberFormat="1" applyFont="1" applyAlignment="1" applyProtection="1">
      <alignment horizontal="center" vertical="top"/>
    </xf>
    <xf numFmtId="49" fontId="9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horizontal="left" vertical="top" wrapText="1"/>
    </xf>
    <xf numFmtId="166" fontId="9" fillId="0" borderId="0" xfId="0" applyNumberFormat="1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4" fontId="9" fillId="0" borderId="0" xfId="0" applyNumberFormat="1" applyFont="1" applyAlignment="1" applyProtection="1">
      <alignment vertical="top"/>
    </xf>
    <xf numFmtId="0" fontId="9" fillId="0" borderId="0" xfId="0" applyFont="1" applyProtection="1"/>
    <xf numFmtId="0" fontId="10" fillId="0" borderId="0" xfId="0" applyFont="1" applyProtection="1"/>
    <xf numFmtId="4" fontId="9" fillId="0" borderId="0" xfId="0" applyNumberFormat="1" applyFont="1" applyProtection="1"/>
    <xf numFmtId="166" fontId="9" fillId="0" borderId="0" xfId="0" applyNumberFormat="1" applyFont="1" applyProtection="1"/>
    <xf numFmtId="49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/>
    <xf numFmtId="0" fontId="11" fillId="0" borderId="0" xfId="0" applyFont="1" applyProtection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horizontal="right" vertical="top" wrapText="1"/>
    </xf>
    <xf numFmtId="4" fontId="13" fillId="0" borderId="0" xfId="0" applyNumberFormat="1" applyFont="1" applyAlignment="1" applyProtection="1">
      <alignment vertical="top"/>
    </xf>
    <xf numFmtId="166" fontId="13" fillId="0" borderId="0" xfId="0" applyNumberFormat="1" applyFont="1" applyAlignment="1" applyProtection="1">
      <alignment vertical="top"/>
    </xf>
    <xf numFmtId="49" fontId="13" fillId="0" borderId="0" xfId="0" applyNumberFormat="1" applyFont="1" applyAlignment="1" applyProtection="1">
      <alignment horizontal="left" vertical="top" wrapText="1"/>
    </xf>
    <xf numFmtId="0" fontId="1" fillId="0" borderId="0" xfId="31"/>
    <xf numFmtId="0" fontId="14" fillId="0" borderId="6" xfId="31" applyFont="1" applyBorder="1"/>
    <xf numFmtId="0" fontId="14" fillId="0" borderId="7" xfId="31" applyFont="1" applyBorder="1"/>
    <xf numFmtId="0" fontId="14" fillId="0" borderId="8" xfId="31" applyFont="1" applyBorder="1"/>
    <xf numFmtId="0" fontId="14" fillId="0" borderId="9" xfId="31" applyFont="1" applyBorder="1"/>
    <xf numFmtId="0" fontId="14" fillId="0" borderId="10" xfId="31" applyFont="1" applyBorder="1"/>
    <xf numFmtId="0" fontId="14" fillId="0" borderId="11" xfId="31" applyFont="1" applyBorder="1"/>
    <xf numFmtId="0" fontId="14" fillId="0" borderId="12" xfId="31" applyFont="1" applyBorder="1"/>
    <xf numFmtId="0" fontId="14" fillId="0" borderId="13" xfId="31" applyFont="1" applyBorder="1"/>
    <xf numFmtId="0" fontId="14" fillId="0" borderId="14" xfId="31" applyFont="1" applyBorder="1"/>
    <xf numFmtId="0" fontId="14" fillId="0" borderId="15" xfId="31" applyFont="1" applyBorder="1"/>
    <xf numFmtId="0" fontId="14" fillId="0" borderId="16" xfId="31" applyFont="1" applyBorder="1"/>
    <xf numFmtId="167" fontId="1" fillId="0" borderId="0" xfId="31" applyNumberFormat="1"/>
    <xf numFmtId="0" fontId="14" fillId="0" borderId="17" xfId="31" applyFont="1" applyBorder="1"/>
    <xf numFmtId="0" fontId="14" fillId="0" borderId="18" xfId="31" applyFont="1" applyBorder="1"/>
    <xf numFmtId="0" fontId="14" fillId="0" borderId="19" xfId="31" applyFont="1" applyBorder="1"/>
    <xf numFmtId="0" fontId="14" fillId="0" borderId="20" xfId="31" applyFont="1" applyBorder="1"/>
    <xf numFmtId="0" fontId="14" fillId="0" borderId="21" xfId="31" applyFont="1" applyBorder="1"/>
    <xf numFmtId="0" fontId="15" fillId="0" borderId="19" xfId="31" applyFont="1" applyBorder="1"/>
    <xf numFmtId="0" fontId="14" fillId="0" borderId="22" xfId="31" applyFont="1" applyBorder="1"/>
    <xf numFmtId="0" fontId="14" fillId="0" borderId="23" xfId="31" applyFont="1" applyBorder="1"/>
    <xf numFmtId="167" fontId="14" fillId="0" borderId="24" xfId="31" applyNumberFormat="1" applyFont="1" applyBorder="1"/>
    <xf numFmtId="0" fontId="14" fillId="0" borderId="25" xfId="31" applyFont="1" applyBorder="1"/>
    <xf numFmtId="0" fontId="14" fillId="0" borderId="26" xfId="31" applyFont="1" applyBorder="1"/>
    <xf numFmtId="0" fontId="15" fillId="0" borderId="27" xfId="31" applyFont="1" applyBorder="1" applyAlignment="1">
      <alignment horizontal="center"/>
    </xf>
    <xf numFmtId="0" fontId="14" fillId="0" borderId="28" xfId="31" applyFont="1" applyBorder="1"/>
    <xf numFmtId="0" fontId="14" fillId="0" borderId="0" xfId="31" applyFont="1"/>
    <xf numFmtId="0" fontId="14" fillId="0" borderId="29" xfId="31" applyFont="1" applyBorder="1"/>
    <xf numFmtId="167" fontId="16" fillId="0" borderId="30" xfId="31" applyNumberFormat="1" applyFont="1" applyBorder="1"/>
    <xf numFmtId="0" fontId="14" fillId="0" borderId="31" xfId="31" applyFont="1" applyBorder="1"/>
    <xf numFmtId="0" fontId="15" fillId="0" borderId="32" xfId="31" applyFont="1" applyBorder="1"/>
    <xf numFmtId="0" fontId="15" fillId="0" borderId="33" xfId="31" applyFont="1" applyBorder="1" applyAlignment="1">
      <alignment horizontal="center"/>
    </xf>
    <xf numFmtId="0" fontId="14" fillId="0" borderId="34" xfId="31" applyFont="1" applyBorder="1"/>
    <xf numFmtId="0" fontId="14" fillId="0" borderId="35" xfId="31" applyFont="1" applyBorder="1"/>
    <xf numFmtId="0" fontId="14" fillId="0" borderId="36" xfId="31" applyFont="1" applyBorder="1"/>
    <xf numFmtId="167" fontId="17" fillId="0" borderId="37" xfId="31" applyNumberFormat="1" applyFont="1" applyBorder="1"/>
    <xf numFmtId="167" fontId="15" fillId="0" borderId="38" xfId="31" applyNumberFormat="1" applyFont="1" applyBorder="1"/>
    <xf numFmtId="0" fontId="14" fillId="0" borderId="38" xfId="31" applyFont="1" applyBorder="1"/>
    <xf numFmtId="0" fontId="14" fillId="0" borderId="32" xfId="31" applyFont="1" applyBorder="1"/>
    <xf numFmtId="0" fontId="14" fillId="0" borderId="39" xfId="31" applyFont="1" applyBorder="1"/>
    <xf numFmtId="167" fontId="17" fillId="0" borderId="40" xfId="31" applyNumberFormat="1" applyFont="1" applyBorder="1"/>
    <xf numFmtId="167" fontId="15" fillId="0" borderId="41" xfId="31" applyNumberFormat="1" applyFont="1" applyBorder="1"/>
    <xf numFmtId="0" fontId="15" fillId="0" borderId="0" xfId="31" applyFont="1"/>
    <xf numFmtId="0" fontId="15" fillId="0" borderId="42" xfId="31" applyFont="1" applyBorder="1" applyAlignment="1">
      <alignment horizontal="center"/>
    </xf>
    <xf numFmtId="0" fontId="14" fillId="0" borderId="43" xfId="31" applyFont="1" applyBorder="1"/>
    <xf numFmtId="0" fontId="14" fillId="0" borderId="44" xfId="31" applyFont="1" applyBorder="1"/>
    <xf numFmtId="167" fontId="17" fillId="0" borderId="45" xfId="31" applyNumberFormat="1" applyFont="1" applyBorder="1"/>
    <xf numFmtId="0" fontId="14" fillId="0" borderId="46" xfId="31" applyFont="1" applyBorder="1"/>
    <xf numFmtId="0" fontId="15" fillId="0" borderId="47" xfId="31" applyFont="1" applyBorder="1"/>
    <xf numFmtId="0" fontId="15" fillId="0" borderId="48" xfId="31" applyFont="1" applyBorder="1" applyAlignment="1">
      <alignment horizontal="center"/>
    </xf>
    <xf numFmtId="0" fontId="14" fillId="0" borderId="49" xfId="31" applyFont="1" applyBorder="1"/>
    <xf numFmtId="0" fontId="14" fillId="0" borderId="50" xfId="31" applyFont="1" applyBorder="1"/>
    <xf numFmtId="167" fontId="14" fillId="0" borderId="51" xfId="31" applyNumberFormat="1" applyFont="1" applyBorder="1"/>
    <xf numFmtId="0" fontId="14" fillId="0" borderId="52" xfId="31" applyFont="1" applyBorder="1"/>
    <xf numFmtId="0" fontId="15" fillId="0" borderId="53" xfId="31" applyFont="1" applyBorder="1"/>
    <xf numFmtId="0" fontId="18" fillId="0" borderId="54" xfId="31" applyFont="1" applyBorder="1" applyAlignment="1">
      <alignment horizontal="center"/>
    </xf>
    <xf numFmtId="0" fontId="14" fillId="0" borderId="55" xfId="31" applyFont="1" applyBorder="1"/>
    <xf numFmtId="0" fontId="15" fillId="0" borderId="56" xfId="31" applyFont="1" applyBorder="1"/>
    <xf numFmtId="167" fontId="18" fillId="0" borderId="57" xfId="31" applyNumberFormat="1" applyFont="1" applyBorder="1"/>
    <xf numFmtId="0" fontId="14" fillId="0" borderId="58" xfId="31" applyFont="1" applyBorder="1"/>
    <xf numFmtId="167" fontId="18" fillId="0" borderId="59" xfId="31" applyNumberFormat="1" applyFont="1" applyBorder="1"/>
    <xf numFmtId="167" fontId="14" fillId="0" borderId="31" xfId="31" applyNumberFormat="1" applyFont="1" applyBorder="1"/>
    <xf numFmtId="0" fontId="15" fillId="0" borderId="60" xfId="31" applyFont="1" applyBorder="1"/>
    <xf numFmtId="167" fontId="15" fillId="0" borderId="37" xfId="31" applyNumberFormat="1" applyFont="1" applyBorder="1"/>
    <xf numFmtId="167" fontId="14" fillId="0" borderId="32" xfId="31" applyNumberFormat="1" applyFont="1" applyBorder="1"/>
    <xf numFmtId="167" fontId="14" fillId="0" borderId="38" xfId="31" applyNumberFormat="1" applyFont="1" applyBorder="1"/>
    <xf numFmtId="0" fontId="14" fillId="0" borderId="60" xfId="31" applyFont="1" applyBorder="1"/>
    <xf numFmtId="167" fontId="15" fillId="0" borderId="32" xfId="31" applyNumberFormat="1" applyFont="1" applyBorder="1"/>
    <xf numFmtId="2" fontId="1" fillId="0" borderId="0" xfId="31" applyNumberFormat="1"/>
    <xf numFmtId="167" fontId="15" fillId="0" borderId="40" xfId="31" applyNumberFormat="1" applyFont="1" applyBorder="1"/>
    <xf numFmtId="167" fontId="15" fillId="0" borderId="0" xfId="31" applyNumberFormat="1" applyFont="1"/>
    <xf numFmtId="167" fontId="14" fillId="0" borderId="52" xfId="31" applyNumberFormat="1" applyFont="1" applyBorder="1"/>
    <xf numFmtId="0" fontId="15" fillId="0" borderId="61" xfId="31" applyFont="1" applyBorder="1"/>
    <xf numFmtId="167" fontId="14" fillId="0" borderId="62" xfId="31" applyNumberFormat="1" applyFont="1" applyBorder="1"/>
    <xf numFmtId="0" fontId="15" fillId="0" borderId="63" xfId="31" applyFont="1" applyBorder="1"/>
    <xf numFmtId="0" fontId="15" fillId="0" borderId="64" xfId="31" applyFont="1" applyBorder="1" applyAlignment="1">
      <alignment horizontal="center"/>
    </xf>
    <xf numFmtId="167" fontId="14" fillId="0" borderId="65" xfId="31" applyNumberFormat="1" applyFont="1" applyBorder="1"/>
    <xf numFmtId="167" fontId="14" fillId="0" borderId="66" xfId="31" applyNumberFormat="1" applyFont="1" applyBorder="1"/>
    <xf numFmtId="167" fontId="14" fillId="0" borderId="67" xfId="31" applyNumberFormat="1" applyFont="1" applyBorder="1"/>
    <xf numFmtId="0" fontId="15" fillId="0" borderId="68" xfId="31" applyFont="1" applyBorder="1"/>
    <xf numFmtId="167" fontId="18" fillId="0" borderId="26" xfId="31" applyNumberFormat="1" applyFont="1" applyBorder="1"/>
    <xf numFmtId="167" fontId="14" fillId="0" borderId="69" xfId="31" applyNumberFormat="1" applyFont="1" applyBorder="1"/>
    <xf numFmtId="167" fontId="14" fillId="0" borderId="70" xfId="31" applyNumberFormat="1" applyFont="1" applyBorder="1"/>
    <xf numFmtId="0" fontId="15" fillId="0" borderId="70" xfId="31" applyFont="1" applyBorder="1"/>
    <xf numFmtId="0" fontId="15" fillId="0" borderId="71" xfId="31" applyFont="1" applyBorder="1" applyAlignment="1">
      <alignment horizontal="center"/>
    </xf>
    <xf numFmtId="167" fontId="14" fillId="0" borderId="37" xfId="31" applyNumberFormat="1" applyFont="1" applyBorder="1"/>
    <xf numFmtId="167" fontId="15" fillId="0" borderId="72" xfId="31" applyNumberFormat="1" applyFont="1" applyBorder="1"/>
    <xf numFmtId="167" fontId="15" fillId="0" borderId="73" xfId="31" applyNumberFormat="1" applyFont="1" applyBorder="1"/>
    <xf numFmtId="0" fontId="14" fillId="0" borderId="73" xfId="31" applyFont="1" applyBorder="1"/>
    <xf numFmtId="0" fontId="15" fillId="0" borderId="73" xfId="31" applyFont="1" applyBorder="1"/>
    <xf numFmtId="167" fontId="15" fillId="0" borderId="74" xfId="31" applyNumberFormat="1" applyFont="1" applyBorder="1"/>
    <xf numFmtId="167" fontId="15" fillId="0" borderId="75" xfId="31" applyNumberFormat="1" applyFont="1" applyBorder="1"/>
    <xf numFmtId="0" fontId="15" fillId="0" borderId="75" xfId="31" applyFont="1" applyBorder="1"/>
    <xf numFmtId="0" fontId="15" fillId="0" borderId="76" xfId="31" applyFont="1" applyBorder="1" applyAlignment="1">
      <alignment horizontal="center"/>
    </xf>
    <xf numFmtId="167" fontId="15" fillId="0" borderId="47" xfId="31" applyNumberFormat="1" applyFont="1" applyBorder="1"/>
    <xf numFmtId="167" fontId="15" fillId="0" borderId="77" xfId="31" applyNumberFormat="1" applyFont="1" applyBorder="1"/>
    <xf numFmtId="167" fontId="15" fillId="0" borderId="78" xfId="31" applyNumberFormat="1" applyFont="1" applyBorder="1"/>
    <xf numFmtId="0" fontId="15" fillId="0" borderId="78" xfId="31" applyFont="1" applyBorder="1"/>
    <xf numFmtId="0" fontId="15" fillId="0" borderId="79" xfId="31" applyFont="1" applyBorder="1" applyAlignment="1">
      <alignment horizontal="center"/>
    </xf>
    <xf numFmtId="0" fontId="14" fillId="0" borderId="80" xfId="31" applyFont="1" applyBorder="1"/>
    <xf numFmtId="0" fontId="14" fillId="0" borderId="81" xfId="31" applyFont="1" applyBorder="1"/>
    <xf numFmtId="0" fontId="18" fillId="0" borderId="64" xfId="31" applyFont="1" applyBorder="1" applyAlignment="1">
      <alignment horizontal="center"/>
    </xf>
    <xf numFmtId="0" fontId="15" fillId="0" borderId="82" xfId="31" applyFont="1" applyBorder="1"/>
    <xf numFmtId="0" fontId="15" fillId="0" borderId="83" xfId="31" applyFont="1" applyBorder="1"/>
    <xf numFmtId="0" fontId="15" fillId="0" borderId="84" xfId="31" applyFont="1" applyBorder="1"/>
    <xf numFmtId="0" fontId="18" fillId="0" borderId="85" xfId="31" applyFont="1" applyBorder="1" applyAlignment="1">
      <alignment horizontal="center"/>
    </xf>
    <xf numFmtId="0" fontId="14" fillId="0" borderId="86" xfId="31" applyFont="1" applyBorder="1"/>
    <xf numFmtId="0" fontId="14" fillId="0" borderId="87" xfId="31" applyFont="1" applyBorder="1"/>
    <xf numFmtId="0" fontId="14" fillId="0" borderId="51" xfId="31" applyFont="1" applyBorder="1"/>
    <xf numFmtId="0" fontId="14" fillId="0" borderId="66" xfId="31" applyFont="1" applyBorder="1"/>
    <xf numFmtId="0" fontId="14" fillId="0" borderId="61" xfId="31" applyFont="1" applyBorder="1"/>
    <xf numFmtId="0" fontId="14" fillId="0" borderId="88" xfId="31" applyFont="1" applyBorder="1"/>
    <xf numFmtId="0" fontId="14" fillId="0" borderId="89" xfId="31" applyFont="1" applyBorder="1"/>
    <xf numFmtId="0" fontId="14" fillId="0" borderId="63" xfId="31" applyFont="1" applyBorder="1"/>
    <xf numFmtId="0" fontId="14" fillId="0" borderId="90" xfId="31" applyFont="1" applyBorder="1"/>
    <xf numFmtId="0" fontId="15" fillId="0" borderId="87" xfId="31" applyFont="1" applyBorder="1"/>
    <xf numFmtId="0" fontId="15" fillId="0" borderId="39" xfId="31" applyFont="1" applyBorder="1"/>
    <xf numFmtId="0" fontId="15" fillId="0" borderId="66" xfId="31" applyFont="1" applyBorder="1"/>
    <xf numFmtId="0" fontId="15" fillId="0" borderId="89" xfId="31" applyFont="1" applyBorder="1"/>
    <xf numFmtId="0" fontId="15" fillId="0" borderId="90" xfId="31" applyFont="1" applyBorder="1"/>
    <xf numFmtId="0" fontId="15" fillId="0" borderId="86" xfId="31" applyFont="1" applyBorder="1"/>
    <xf numFmtId="0" fontId="15" fillId="0" borderId="31" xfId="31" applyFont="1" applyBorder="1"/>
    <xf numFmtId="0" fontId="19" fillId="0" borderId="60" xfId="31" applyFont="1" applyBorder="1"/>
    <xf numFmtId="0" fontId="14" fillId="0" borderId="91" xfId="31" applyFont="1" applyBorder="1"/>
    <xf numFmtId="0" fontId="14" fillId="0" borderId="92" xfId="31" applyFont="1" applyBorder="1"/>
    <xf numFmtId="0" fontId="15" fillId="0" borderId="92" xfId="31" applyFont="1" applyBorder="1"/>
    <xf numFmtId="0" fontId="17" fillId="0" borderId="92" xfId="31" applyFont="1" applyBorder="1"/>
    <xf numFmtId="0" fontId="17" fillId="0" borderId="53" xfId="31" applyFont="1" applyBorder="1"/>
    <xf numFmtId="0" fontId="17" fillId="0" borderId="93" xfId="31" applyFont="1" applyBorder="1"/>
    <xf numFmtId="0" fontId="20" fillId="0" borderId="10" xfId="31" applyFont="1" applyBorder="1"/>
    <xf numFmtId="0" fontId="9" fillId="0" borderId="0" xfId="0" applyFont="1" applyFill="1" applyAlignment="1" applyProtection="1">
      <alignment horizontal="right" vertical="top"/>
    </xf>
    <xf numFmtId="49" fontId="9" fillId="0" borderId="0" xfId="0" applyNumberFormat="1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Alignment="1" applyProtection="1">
      <alignment horizontal="left" vertical="top" wrapText="1"/>
    </xf>
    <xf numFmtId="166" fontId="9" fillId="0" borderId="0" xfId="0" applyNumberFormat="1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4" fontId="9" fillId="0" borderId="0" xfId="0" applyNumberFormat="1" applyFont="1" applyFill="1" applyAlignment="1" applyProtection="1">
      <alignment vertical="top"/>
    </xf>
    <xf numFmtId="0" fontId="9" fillId="0" borderId="0" xfId="0" applyFont="1" applyFill="1" applyProtection="1"/>
  </cellXfs>
  <cellStyles count="32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40 % – Zvýraznění1" xfId="12" xr:uid="{00000000-0005-0000-0000-00000B000000}"/>
    <cellStyle name="40 % – Zvýraznění2" xfId="13" xr:uid="{00000000-0005-0000-0000-00000C000000}"/>
    <cellStyle name="40 % – Zvýraznění3" xfId="14" xr:uid="{00000000-0005-0000-0000-00000D000000}"/>
    <cellStyle name="40 % – Zvýraznění4" xfId="15" xr:uid="{00000000-0005-0000-0000-00000E000000}"/>
    <cellStyle name="40 % – Zvýraznění5" xfId="16" xr:uid="{00000000-0005-0000-0000-00000F000000}"/>
    <cellStyle name="40 % – Zvýraznění6" xfId="17" xr:uid="{00000000-0005-0000-0000-000010000000}"/>
    <cellStyle name="60 % – Zvýraznění1" xfId="18" xr:uid="{00000000-0005-0000-0000-000011000000}"/>
    <cellStyle name="60 % – Zvýraznění2" xfId="19" xr:uid="{00000000-0005-0000-0000-000012000000}"/>
    <cellStyle name="60 % – Zvýraznění3" xfId="20" xr:uid="{00000000-0005-0000-0000-000013000000}"/>
    <cellStyle name="60 % – Zvýraznění4" xfId="21" xr:uid="{00000000-0005-0000-0000-000014000000}"/>
    <cellStyle name="60 % – Zvýraznění5" xfId="22" xr:uid="{00000000-0005-0000-0000-000015000000}"/>
    <cellStyle name="60 % – Zvýraznění6" xfId="23" xr:uid="{00000000-0005-0000-0000-000016000000}"/>
    <cellStyle name="Celkem" xfId="24" xr:uid="{00000000-0005-0000-0000-000017000000}"/>
    <cellStyle name="data" xfId="25" xr:uid="{00000000-0005-0000-0000-000018000000}"/>
    <cellStyle name="Název" xfId="26" xr:uid="{00000000-0005-0000-0000-000019000000}"/>
    <cellStyle name="Normálna" xfId="0" builtinId="0"/>
    <cellStyle name="Normálna 2" xfId="31" xr:uid="{0EF54A3B-AD40-45DE-90A5-1929E3ECBC0D}"/>
    <cellStyle name="normálne_fakturuj99" xfId="27" xr:uid="{00000000-0005-0000-0000-00001B000000}"/>
    <cellStyle name="TEXT 1" xfId="28" xr:uid="{00000000-0005-0000-0000-00001D000000}"/>
    <cellStyle name="Text upozornění" xfId="29" xr:uid="{00000000-0005-0000-0000-00001E000000}"/>
    <cellStyle name="TEXT1" xfId="30" xr:uid="{00000000-0005-0000-0000-00001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A185-972D-4831-945C-A197EABE61F2}">
  <sheetPr>
    <pageSetUpPr fitToPage="1"/>
  </sheetPr>
  <dimension ref="A1:AE41"/>
  <sheetViews>
    <sheetView tabSelected="1" workbookViewId="0">
      <selection activeCell="AF10" sqref="AF10"/>
    </sheetView>
  </sheetViews>
  <sheetFormatPr defaultRowHeight="15"/>
  <cols>
    <col min="1" max="1" width="1.7109375" style="23" customWidth="1"/>
    <col min="2" max="2" width="3.7109375" style="23" customWidth="1"/>
    <col min="3" max="3" width="4.7109375" style="23" customWidth="1"/>
    <col min="4" max="6" width="10.7109375" style="23" customWidth="1"/>
    <col min="7" max="7" width="3.7109375" style="23" customWidth="1"/>
    <col min="8" max="8" width="19.7109375" style="23" customWidth="1"/>
    <col min="9" max="10" width="10.7109375" style="23" customWidth="1"/>
    <col min="11" max="26" width="0" style="23" hidden="1" customWidth="1"/>
    <col min="27" max="29" width="9.140625" style="23"/>
    <col min="30" max="31" width="9.5703125" style="23" bestFit="1" customWidth="1"/>
    <col min="32" max="16384" width="9.140625" style="23"/>
  </cols>
  <sheetData>
    <row r="1" spans="1:23" ht="27.95" customHeight="1" thickBot="1">
      <c r="A1" s="32"/>
      <c r="B1" s="28"/>
      <c r="C1" s="28"/>
      <c r="D1" s="28"/>
      <c r="E1" s="28"/>
      <c r="F1" s="152" t="s">
        <v>183</v>
      </c>
      <c r="G1" s="28"/>
      <c r="H1" s="28"/>
      <c r="I1" s="28"/>
      <c r="J1" s="28"/>
      <c r="W1" s="23">
        <v>30.126000000000001</v>
      </c>
    </row>
    <row r="2" spans="1:23" ht="18" customHeight="1" thickTop="1">
      <c r="A2" s="25"/>
      <c r="B2" s="151" t="s">
        <v>182</v>
      </c>
      <c r="C2" s="150"/>
      <c r="D2" s="149"/>
      <c r="E2" s="149"/>
      <c r="F2" s="149"/>
      <c r="G2" s="148" t="s">
        <v>184</v>
      </c>
      <c r="H2" s="147"/>
      <c r="I2" s="123"/>
      <c r="J2" s="146"/>
    </row>
    <row r="3" spans="1:23" ht="18" customHeight="1">
      <c r="A3" s="25"/>
      <c r="B3" s="62"/>
      <c r="C3" s="145"/>
      <c r="D3" s="130"/>
      <c r="E3" s="130"/>
      <c r="F3" s="130"/>
      <c r="G3" s="138"/>
      <c r="H3" s="130"/>
      <c r="I3" s="52"/>
      <c r="J3" s="129"/>
    </row>
    <row r="4" spans="1:23" ht="18" customHeight="1">
      <c r="A4" s="25"/>
      <c r="B4" s="62"/>
      <c r="C4" s="89"/>
      <c r="D4" s="130"/>
      <c r="E4" s="130"/>
      <c r="F4" s="130"/>
      <c r="G4" s="130"/>
      <c r="H4" s="130"/>
      <c r="I4" s="52"/>
      <c r="J4" s="129"/>
    </row>
    <row r="5" spans="1:23" ht="18" customHeight="1" thickBot="1">
      <c r="A5" s="25"/>
      <c r="B5" s="139" t="s">
        <v>181</v>
      </c>
      <c r="C5" s="89"/>
      <c r="D5" s="130"/>
      <c r="E5" s="130"/>
      <c r="F5" s="138" t="s">
        <v>180</v>
      </c>
      <c r="G5" s="130"/>
      <c r="H5" s="130"/>
      <c r="I5" s="144" t="s">
        <v>188</v>
      </c>
      <c r="J5" s="143"/>
    </row>
    <row r="6" spans="1:23" ht="18" customHeight="1" thickTop="1">
      <c r="A6" s="25"/>
      <c r="B6" s="142" t="s">
        <v>144</v>
      </c>
      <c r="C6" s="136"/>
      <c r="D6" s="135"/>
      <c r="E6" s="135"/>
      <c r="F6" s="135"/>
      <c r="G6" s="141" t="s">
        <v>185</v>
      </c>
      <c r="H6" s="135"/>
      <c r="I6" s="134"/>
      <c r="J6" s="122"/>
    </row>
    <row r="7" spans="1:23" ht="18" customHeight="1">
      <c r="A7" s="25"/>
      <c r="B7" s="50"/>
      <c r="C7" s="133"/>
      <c r="D7" s="132"/>
      <c r="E7" s="132"/>
      <c r="F7" s="132"/>
      <c r="G7" s="140" t="s">
        <v>186</v>
      </c>
      <c r="H7" s="132"/>
      <c r="I7" s="76"/>
      <c r="J7" s="131"/>
    </row>
    <row r="8" spans="1:23" ht="18" customHeight="1">
      <c r="A8" s="25"/>
      <c r="B8" s="139" t="s">
        <v>1</v>
      </c>
      <c r="C8" s="89"/>
      <c r="D8" s="130"/>
      <c r="E8" s="130"/>
      <c r="F8" s="130"/>
      <c r="G8" s="138" t="s">
        <v>178</v>
      </c>
      <c r="H8" s="130"/>
      <c r="I8" s="52"/>
      <c r="J8" s="129"/>
    </row>
    <row r="9" spans="1:23" ht="18" customHeight="1">
      <c r="A9" s="25"/>
      <c r="B9" s="62"/>
      <c r="C9" s="89"/>
      <c r="D9" s="130"/>
      <c r="E9" s="130"/>
      <c r="F9" s="130"/>
      <c r="G9" s="138" t="s">
        <v>177</v>
      </c>
      <c r="H9" s="130"/>
      <c r="I9" s="52"/>
      <c r="J9" s="129"/>
    </row>
    <row r="10" spans="1:23" ht="18" customHeight="1">
      <c r="A10" s="25"/>
      <c r="B10" s="139" t="s">
        <v>179</v>
      </c>
      <c r="C10" s="89"/>
      <c r="D10" s="130"/>
      <c r="E10" s="130"/>
      <c r="F10" s="130"/>
      <c r="G10" s="138" t="s">
        <v>178</v>
      </c>
      <c r="H10" s="130"/>
      <c r="I10" s="52"/>
      <c r="J10" s="129"/>
    </row>
    <row r="11" spans="1:23" ht="18" customHeight="1" thickBot="1">
      <c r="A11" s="25"/>
      <c r="B11" s="62"/>
      <c r="C11" s="89"/>
      <c r="D11" s="130"/>
      <c r="E11" s="130"/>
      <c r="F11" s="130"/>
      <c r="G11" s="138" t="s">
        <v>177</v>
      </c>
      <c r="H11" s="130"/>
      <c r="I11" s="52"/>
      <c r="J11" s="129"/>
    </row>
    <row r="12" spans="1:23" ht="18" customHeight="1" thickTop="1">
      <c r="A12" s="25"/>
      <c r="B12" s="137"/>
      <c r="C12" s="136"/>
      <c r="D12" s="135"/>
      <c r="E12" s="135"/>
      <c r="F12" s="135"/>
      <c r="G12" s="135"/>
      <c r="H12" s="135"/>
      <c r="I12" s="134"/>
      <c r="J12" s="122"/>
    </row>
    <row r="13" spans="1:23" ht="18" customHeight="1">
      <c r="A13" s="25"/>
      <c r="B13" s="50"/>
      <c r="C13" s="133"/>
      <c r="D13" s="132"/>
      <c r="E13" s="132"/>
      <c r="F13" s="132"/>
      <c r="G13" s="132"/>
      <c r="H13" s="132"/>
      <c r="I13" s="76"/>
      <c r="J13" s="131"/>
    </row>
    <row r="14" spans="1:23" ht="18" customHeight="1" thickBot="1">
      <c r="A14" s="25"/>
      <c r="B14" s="62"/>
      <c r="C14" s="89"/>
      <c r="D14" s="130"/>
      <c r="E14" s="130"/>
      <c r="F14" s="130"/>
      <c r="G14" s="130"/>
      <c r="H14" s="130"/>
      <c r="I14" s="52"/>
      <c r="J14" s="129"/>
    </row>
    <row r="15" spans="1:23" ht="18" customHeight="1" thickTop="1">
      <c r="A15" s="25"/>
      <c r="B15" s="128" t="s">
        <v>176</v>
      </c>
      <c r="C15" s="127" t="s">
        <v>175</v>
      </c>
      <c r="D15" s="127" t="s">
        <v>174</v>
      </c>
      <c r="E15" s="126" t="s">
        <v>173</v>
      </c>
      <c r="F15" s="125" t="s">
        <v>172</v>
      </c>
      <c r="G15" s="124" t="s">
        <v>171</v>
      </c>
      <c r="H15" s="97" t="s">
        <v>170</v>
      </c>
      <c r="I15" s="123"/>
      <c r="J15" s="122"/>
    </row>
    <row r="16" spans="1:23" ht="18" customHeight="1">
      <c r="A16" s="25"/>
      <c r="B16" s="121">
        <v>1</v>
      </c>
      <c r="C16" s="120" t="s">
        <v>169</v>
      </c>
      <c r="D16" s="119"/>
      <c r="E16" s="118"/>
      <c r="F16" s="117">
        <f>Prehlad!H40</f>
        <v>0</v>
      </c>
      <c r="G16" s="66">
        <v>6</v>
      </c>
      <c r="H16" s="65" t="s">
        <v>168</v>
      </c>
      <c r="I16" s="60"/>
      <c r="J16" s="92"/>
    </row>
    <row r="17" spans="1:31" ht="18" customHeight="1">
      <c r="A17" s="25"/>
      <c r="B17" s="116">
        <v>2</v>
      </c>
      <c r="C17" s="115" t="s">
        <v>167</v>
      </c>
      <c r="D17" s="114"/>
      <c r="E17" s="113"/>
      <c r="F17" s="93">
        <f>Prehlad!H88</f>
        <v>0</v>
      </c>
      <c r="G17" s="54">
        <v>7</v>
      </c>
      <c r="H17" s="53" t="s">
        <v>166</v>
      </c>
      <c r="I17" s="60"/>
      <c r="J17" s="86"/>
    </row>
    <row r="18" spans="1:31" ht="18" customHeight="1">
      <c r="A18" s="25"/>
      <c r="B18" s="107">
        <v>3</v>
      </c>
      <c r="C18" s="112" t="s">
        <v>165</v>
      </c>
      <c r="D18" s="110"/>
      <c r="E18" s="109"/>
      <c r="F18" s="90"/>
      <c r="G18" s="54">
        <v>8</v>
      </c>
      <c r="H18" s="53" t="s">
        <v>164</v>
      </c>
      <c r="I18" s="60"/>
      <c r="J18" s="86"/>
    </row>
    <row r="19" spans="1:31" ht="18" customHeight="1">
      <c r="A19" s="25"/>
      <c r="B19" s="107">
        <v>4</v>
      </c>
      <c r="C19" s="111"/>
      <c r="D19" s="110"/>
      <c r="E19" s="109"/>
      <c r="F19" s="90"/>
      <c r="G19" s="54">
        <v>9</v>
      </c>
      <c r="H19" s="61"/>
      <c r="I19" s="60"/>
      <c r="J19" s="108"/>
    </row>
    <row r="20" spans="1:31" ht="18" customHeight="1" thickBot="1">
      <c r="A20" s="25"/>
      <c r="B20" s="107">
        <v>5</v>
      </c>
      <c r="C20" s="106" t="s">
        <v>9</v>
      </c>
      <c r="D20" s="105"/>
      <c r="E20" s="104"/>
      <c r="F20" s="103">
        <f>F16+F17</f>
        <v>0</v>
      </c>
      <c r="G20" s="54">
        <v>10</v>
      </c>
      <c r="H20" s="53" t="s">
        <v>9</v>
      </c>
      <c r="I20" s="82"/>
      <c r="J20" s="81">
        <f>SUM(J16:J19)</f>
        <v>0</v>
      </c>
    </row>
    <row r="21" spans="1:31" ht="18" customHeight="1" thickTop="1">
      <c r="A21" s="25"/>
      <c r="B21" s="98" t="s">
        <v>163</v>
      </c>
      <c r="C21" s="102" t="s">
        <v>161</v>
      </c>
      <c r="D21" s="101"/>
      <c r="E21" s="100"/>
      <c r="F21" s="99"/>
      <c r="G21" s="98" t="s">
        <v>162</v>
      </c>
      <c r="H21" s="97" t="s">
        <v>161</v>
      </c>
      <c r="I21" s="76"/>
      <c r="J21" s="96"/>
    </row>
    <row r="22" spans="1:31" ht="18" customHeight="1">
      <c r="A22" s="25"/>
      <c r="B22" s="66">
        <v>11</v>
      </c>
      <c r="C22" s="95" t="s">
        <v>160</v>
      </c>
      <c r="D22" s="94"/>
      <c r="E22" s="88"/>
      <c r="F22" s="93"/>
      <c r="G22" s="66">
        <v>16</v>
      </c>
      <c r="H22" s="65" t="s">
        <v>159</v>
      </c>
      <c r="I22" s="60"/>
      <c r="J22" s="92"/>
      <c r="AD22" s="91"/>
      <c r="AE22" s="91"/>
    </row>
    <row r="23" spans="1:31" ht="18" customHeight="1">
      <c r="A23" s="25"/>
      <c r="B23" s="54">
        <v>12</v>
      </c>
      <c r="C23" s="85" t="s">
        <v>158</v>
      </c>
      <c r="D23" s="84"/>
      <c r="E23" s="88"/>
      <c r="F23" s="90"/>
      <c r="G23" s="54">
        <v>17</v>
      </c>
      <c r="H23" s="53" t="s">
        <v>157</v>
      </c>
      <c r="I23" s="60"/>
      <c r="J23" s="86"/>
    </row>
    <row r="24" spans="1:31" ht="18" customHeight="1">
      <c r="A24" s="25"/>
      <c r="B24" s="54">
        <v>13</v>
      </c>
      <c r="C24" s="85" t="s">
        <v>156</v>
      </c>
      <c r="D24" s="84"/>
      <c r="E24" s="88"/>
      <c r="F24" s="90"/>
      <c r="G24" s="54">
        <v>18</v>
      </c>
      <c r="H24" s="53" t="s">
        <v>155</v>
      </c>
      <c r="I24" s="60"/>
      <c r="J24" s="86"/>
    </row>
    <row r="25" spans="1:31" ht="18" customHeight="1">
      <c r="A25" s="25"/>
      <c r="B25" s="54">
        <v>14</v>
      </c>
      <c r="C25" s="89"/>
      <c r="D25" s="84"/>
      <c r="E25" s="88"/>
      <c r="F25" s="87"/>
      <c r="G25" s="54">
        <v>19</v>
      </c>
      <c r="H25" s="61"/>
      <c r="I25" s="60"/>
      <c r="J25" s="86"/>
    </row>
    <row r="26" spans="1:31" ht="18" customHeight="1" thickBot="1">
      <c r="A26" s="25"/>
      <c r="B26" s="54">
        <v>15</v>
      </c>
      <c r="C26" s="85"/>
      <c r="D26" s="84"/>
      <c r="E26" s="84"/>
      <c r="F26" s="83"/>
      <c r="G26" s="54">
        <v>20</v>
      </c>
      <c r="H26" s="53" t="s">
        <v>9</v>
      </c>
      <c r="I26" s="82"/>
      <c r="J26" s="81">
        <f>SUM(J22:J25)+SUM(F22:F25)</f>
        <v>0</v>
      </c>
    </row>
    <row r="27" spans="1:31" ht="18" customHeight="1" thickTop="1">
      <c r="A27" s="25"/>
      <c r="B27" s="43"/>
      <c r="C27" s="80" t="s">
        <v>154</v>
      </c>
      <c r="D27" s="79"/>
      <c r="E27" s="42"/>
      <c r="F27" s="37"/>
      <c r="G27" s="78" t="s">
        <v>153</v>
      </c>
      <c r="H27" s="77" t="s">
        <v>17</v>
      </c>
      <c r="I27" s="76"/>
      <c r="J27" s="75"/>
    </row>
    <row r="28" spans="1:31" ht="18" customHeight="1">
      <c r="A28" s="25"/>
      <c r="B28" s="34"/>
      <c r="C28" s="74"/>
      <c r="D28" s="73"/>
      <c r="E28" s="33"/>
      <c r="F28" s="25"/>
      <c r="G28" s="72">
        <v>21</v>
      </c>
      <c r="H28" s="71" t="s">
        <v>152</v>
      </c>
      <c r="I28" s="70"/>
      <c r="J28" s="69">
        <f>F20+J20+F26+J26</f>
        <v>0</v>
      </c>
    </row>
    <row r="29" spans="1:31" ht="18" customHeight="1">
      <c r="A29" s="25"/>
      <c r="B29" s="30"/>
      <c r="C29" s="68"/>
      <c r="D29" s="67"/>
      <c r="E29" s="33"/>
      <c r="F29" s="25"/>
      <c r="G29" s="66">
        <v>22</v>
      </c>
      <c r="H29" s="65" t="s">
        <v>151</v>
      </c>
      <c r="I29" s="64">
        <f>SUM(J28)</f>
        <v>0</v>
      </c>
      <c r="J29" s="63">
        <f>ROUND(((ROUND(I29,2)*20)/100),2)</f>
        <v>0</v>
      </c>
    </row>
    <row r="30" spans="1:31" ht="18" customHeight="1">
      <c r="A30" s="25"/>
      <c r="B30" s="62"/>
      <c r="C30" s="61"/>
      <c r="D30" s="60"/>
      <c r="E30" s="33"/>
      <c r="F30" s="25"/>
      <c r="G30" s="54">
        <v>23</v>
      </c>
      <c r="H30" s="53" t="s">
        <v>150</v>
      </c>
      <c r="I30" s="59"/>
      <c r="J30" s="58">
        <f>ROUND(((ROUND(I30,2)*0)/100),2)</f>
        <v>0</v>
      </c>
    </row>
    <row r="31" spans="1:31" ht="18" customHeight="1">
      <c r="A31" s="25"/>
      <c r="B31" s="57"/>
      <c r="C31" s="56"/>
      <c r="D31" s="55"/>
      <c r="E31" s="33"/>
      <c r="F31" s="25"/>
      <c r="G31" s="54">
        <v>24</v>
      </c>
      <c r="H31" s="53" t="s">
        <v>9</v>
      </c>
      <c r="I31" s="52"/>
      <c r="J31" s="51">
        <f>SUM(J28:J30)</f>
        <v>0</v>
      </c>
    </row>
    <row r="32" spans="1:31" ht="18" customHeight="1" thickBot="1">
      <c r="A32" s="25"/>
      <c r="B32" s="50"/>
      <c r="C32" s="49"/>
      <c r="D32" s="48"/>
      <c r="E32" s="29"/>
      <c r="F32" s="27"/>
      <c r="G32" s="47" t="s">
        <v>149</v>
      </c>
      <c r="H32" s="46"/>
      <c r="I32" s="45"/>
      <c r="J32" s="44"/>
    </row>
    <row r="33" spans="1:14" ht="18" customHeight="1" thickTop="1">
      <c r="A33" s="25"/>
      <c r="B33" s="43"/>
      <c r="C33" s="42"/>
      <c r="D33" s="41" t="s">
        <v>148</v>
      </c>
      <c r="E33" s="24"/>
      <c r="F33" s="24"/>
      <c r="G33" s="38"/>
      <c r="H33" s="41" t="s">
        <v>147</v>
      </c>
      <c r="I33" s="37"/>
      <c r="J33" s="36"/>
    </row>
    <row r="34" spans="1:14" ht="18" customHeight="1">
      <c r="A34" s="25"/>
      <c r="B34" s="40"/>
      <c r="C34" s="39"/>
      <c r="D34" s="38"/>
      <c r="E34" s="38"/>
      <c r="F34" s="38"/>
      <c r="G34" s="38"/>
      <c r="H34" s="38"/>
      <c r="I34" s="37"/>
      <c r="J34" s="36"/>
      <c r="N34" s="35">
        <f>'Krycí list stavby'!J31-179327</f>
        <v>-179327</v>
      </c>
    </row>
    <row r="35" spans="1:14" ht="18" customHeight="1">
      <c r="A35" s="25"/>
      <c r="B35" s="34"/>
      <c r="C35" s="33"/>
      <c r="D35" s="32"/>
      <c r="E35" s="32"/>
      <c r="F35" s="32"/>
      <c r="G35" s="32"/>
      <c r="H35" s="32"/>
      <c r="I35" s="25"/>
      <c r="J35" s="31"/>
    </row>
    <row r="36" spans="1:14" ht="18" customHeight="1">
      <c r="A36" s="25"/>
      <c r="B36" s="34"/>
      <c r="C36" s="33"/>
      <c r="D36" s="32"/>
      <c r="E36" s="32"/>
      <c r="F36" s="32"/>
      <c r="G36" s="32"/>
      <c r="H36" s="32"/>
      <c r="I36" s="25"/>
      <c r="J36" s="31"/>
    </row>
    <row r="37" spans="1:14" ht="18" customHeight="1">
      <c r="A37" s="25"/>
      <c r="B37" s="34"/>
      <c r="C37" s="33"/>
      <c r="D37" s="32"/>
      <c r="E37" s="32"/>
      <c r="F37" s="32"/>
      <c r="G37" s="32"/>
      <c r="H37" s="32"/>
      <c r="I37" s="25"/>
      <c r="J37" s="31"/>
    </row>
    <row r="38" spans="1:14" ht="18" customHeight="1">
      <c r="A38" s="25"/>
      <c r="B38" s="34"/>
      <c r="C38" s="33"/>
      <c r="D38" s="32"/>
      <c r="E38" s="32"/>
      <c r="F38" s="32"/>
      <c r="G38" s="32"/>
      <c r="H38" s="32"/>
      <c r="I38" s="25"/>
      <c r="J38" s="31"/>
    </row>
    <row r="39" spans="1:14" ht="18" customHeight="1">
      <c r="A39" s="25"/>
      <c r="B39" s="34"/>
      <c r="C39" s="33"/>
      <c r="D39" s="32"/>
      <c r="E39" s="32"/>
      <c r="F39" s="32"/>
      <c r="G39" s="32"/>
      <c r="H39" s="32"/>
      <c r="I39" s="25"/>
      <c r="J39" s="31"/>
    </row>
    <row r="40" spans="1:14" ht="18" customHeight="1" thickBot="1">
      <c r="A40" s="25"/>
      <c r="B40" s="30"/>
      <c r="C40" s="29"/>
      <c r="D40" s="28"/>
      <c r="E40" s="28"/>
      <c r="F40" s="28"/>
      <c r="G40" s="28"/>
      <c r="H40" s="28"/>
      <c r="I40" s="27"/>
      <c r="J40" s="26"/>
    </row>
    <row r="41" spans="1:14" ht="15.75" thickTop="1">
      <c r="A41" s="25"/>
      <c r="B41" s="24"/>
      <c r="C41" s="24"/>
      <c r="D41" s="24"/>
      <c r="E41" s="24"/>
      <c r="F41" s="24"/>
      <c r="G41" s="24"/>
      <c r="H41" s="24"/>
      <c r="I41" s="24"/>
      <c r="J41" s="2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showGridLines="0" topLeftCell="A52" zoomScale="130" zoomScaleNormal="130" workbookViewId="0">
      <selection activeCell="O69" sqref="O69"/>
    </sheetView>
  </sheetViews>
  <sheetFormatPr defaultRowHeight="12.75"/>
  <cols>
    <col min="1" max="1" width="6.7109375" style="1" customWidth="1"/>
    <col min="2" max="2" width="3.7109375" style="2" customWidth="1"/>
    <col min="3" max="3" width="13" style="3" customWidth="1"/>
    <col min="4" max="4" width="45.7109375" style="4" customWidth="1"/>
    <col min="5" max="5" width="11.28515625" style="5" customWidth="1"/>
    <col min="6" max="6" width="5.85546875" style="6" customWidth="1"/>
    <col min="7" max="7" width="8.7109375" style="7" customWidth="1"/>
    <col min="8" max="8" width="9.7109375" style="7" customWidth="1"/>
    <col min="9" max="9" width="3.5703125" style="6" customWidth="1"/>
    <col min="10" max="16384" width="9.140625" style="8"/>
  </cols>
  <sheetData>
    <row r="1" spans="1:10">
      <c r="A1" s="9" t="s">
        <v>144</v>
      </c>
      <c r="B1" s="8"/>
      <c r="C1" s="8"/>
      <c r="D1" s="8"/>
      <c r="E1" s="8"/>
      <c r="F1" s="8"/>
      <c r="G1" s="9" t="s">
        <v>18</v>
      </c>
      <c r="I1" s="8"/>
    </row>
    <row r="2" spans="1:10">
      <c r="A2" s="9" t="s">
        <v>145</v>
      </c>
      <c r="B2" s="8"/>
      <c r="C2" s="8"/>
      <c r="D2" s="8"/>
      <c r="E2" s="8"/>
      <c r="F2" s="8"/>
      <c r="G2" s="9" t="s">
        <v>19</v>
      </c>
      <c r="I2" s="8"/>
    </row>
    <row r="3" spans="1:10">
      <c r="A3" s="9" t="s">
        <v>1</v>
      </c>
      <c r="B3" s="8"/>
      <c r="C3" s="8"/>
      <c r="D3" s="8"/>
      <c r="E3" s="8"/>
      <c r="F3" s="8"/>
      <c r="G3" s="9" t="s">
        <v>146</v>
      </c>
      <c r="I3" s="8"/>
    </row>
    <row r="4" spans="1:10">
      <c r="A4" s="8"/>
      <c r="B4" s="8"/>
      <c r="C4" s="8"/>
      <c r="D4" s="8"/>
      <c r="E4" s="8"/>
      <c r="F4" s="8"/>
      <c r="G4" s="8"/>
      <c r="H4" s="8"/>
      <c r="I4" s="8"/>
    </row>
    <row r="5" spans="1:10">
      <c r="A5" s="9" t="s">
        <v>143</v>
      </c>
      <c r="B5" s="8"/>
      <c r="C5" s="8"/>
      <c r="D5" s="8"/>
      <c r="E5" s="8"/>
      <c r="F5" s="8"/>
      <c r="G5" s="8"/>
      <c r="H5" s="8"/>
      <c r="I5" s="8"/>
    </row>
    <row r="6" spans="1:10">
      <c r="A6" s="9"/>
      <c r="B6" s="8"/>
      <c r="C6" s="8"/>
      <c r="D6" s="8"/>
      <c r="E6" s="8"/>
      <c r="F6" s="8"/>
      <c r="G6" s="8"/>
      <c r="H6" s="8"/>
      <c r="I6" s="8"/>
    </row>
    <row r="7" spans="1:10">
      <c r="A7" s="9"/>
      <c r="B7" s="8"/>
      <c r="C7" s="8"/>
      <c r="D7" s="8"/>
      <c r="E7" s="8"/>
      <c r="F7" s="8"/>
      <c r="G7" s="8"/>
      <c r="H7" s="8"/>
      <c r="I7" s="8"/>
    </row>
    <row r="8" spans="1:10" ht="13.5">
      <c r="A8" s="8"/>
      <c r="B8" s="12"/>
      <c r="C8" s="13"/>
      <c r="D8" s="14" t="s">
        <v>142</v>
      </c>
      <c r="E8" s="11"/>
      <c r="F8" s="8"/>
      <c r="G8" s="10"/>
      <c r="H8" s="10"/>
      <c r="I8" s="8"/>
    </row>
    <row r="9" spans="1:10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  <c r="I9" s="15" t="s">
        <v>0</v>
      </c>
    </row>
    <row r="10" spans="1:10">
      <c r="A10" s="16" t="s">
        <v>10</v>
      </c>
      <c r="B10" s="16" t="s">
        <v>11</v>
      </c>
      <c r="C10" s="17"/>
      <c r="D10" s="16" t="s">
        <v>12</v>
      </c>
      <c r="E10" s="16" t="s">
        <v>13</v>
      </c>
      <c r="F10" s="16" t="s">
        <v>14</v>
      </c>
      <c r="G10" s="16" t="s">
        <v>15</v>
      </c>
      <c r="H10" s="16"/>
      <c r="I10" s="16" t="s">
        <v>16</v>
      </c>
    </row>
    <row r="12" spans="1:10">
      <c r="B12" s="18" t="s">
        <v>20</v>
      </c>
    </row>
    <row r="13" spans="1:10">
      <c r="B13" s="3" t="s">
        <v>21</v>
      </c>
    </row>
    <row r="14" spans="1:10" ht="25.5">
      <c r="A14" s="153">
        <v>1</v>
      </c>
      <c r="B14" s="154" t="s">
        <v>22</v>
      </c>
      <c r="C14" s="155" t="s">
        <v>23</v>
      </c>
      <c r="D14" s="156" t="s">
        <v>24</v>
      </c>
      <c r="E14" s="157">
        <v>14</v>
      </c>
      <c r="F14" s="158" t="s">
        <v>25</v>
      </c>
      <c r="G14" s="159"/>
      <c r="H14" s="159">
        <f>ROUND(E14*G14,2)</f>
        <v>0</v>
      </c>
      <c r="I14" s="158">
        <v>20</v>
      </c>
      <c r="J14" s="160"/>
    </row>
    <row r="15" spans="1:10" ht="25.5">
      <c r="A15" s="153">
        <v>2</v>
      </c>
      <c r="B15" s="154" t="s">
        <v>22</v>
      </c>
      <c r="C15" s="155" t="s">
        <v>26</v>
      </c>
      <c r="D15" s="156" t="s">
        <v>27</v>
      </c>
      <c r="E15" s="157">
        <v>5.6</v>
      </c>
      <c r="F15" s="158" t="s">
        <v>25</v>
      </c>
      <c r="G15" s="159"/>
      <c r="H15" s="159">
        <f>ROUND(E15*G15,2)</f>
        <v>0</v>
      </c>
      <c r="I15" s="158">
        <v>20</v>
      </c>
      <c r="J15" s="160"/>
    </row>
    <row r="16" spans="1:10">
      <c r="D16" s="19" t="s">
        <v>28</v>
      </c>
      <c r="E16" s="20">
        <f>H16</f>
        <v>0</v>
      </c>
      <c r="H16" s="20">
        <f>SUM(H12:H15)</f>
        <v>0</v>
      </c>
    </row>
    <row r="18" spans="1:9">
      <c r="B18" s="3" t="s">
        <v>29</v>
      </c>
    </row>
    <row r="19" spans="1:9">
      <c r="A19" s="1">
        <v>3</v>
      </c>
      <c r="B19" s="2" t="s">
        <v>22</v>
      </c>
      <c r="C19" s="3" t="s">
        <v>30</v>
      </c>
      <c r="D19" s="4" t="s">
        <v>31</v>
      </c>
      <c r="E19" s="5">
        <v>39.015000000000001</v>
      </c>
      <c r="F19" s="6" t="s">
        <v>25</v>
      </c>
      <c r="H19" s="7">
        <f>ROUND(E19*G19,2)</f>
        <v>0</v>
      </c>
      <c r="I19" s="6">
        <v>20</v>
      </c>
    </row>
    <row r="20" spans="1:9">
      <c r="A20" s="1">
        <v>4</v>
      </c>
      <c r="B20" s="2" t="s">
        <v>22</v>
      </c>
      <c r="C20" s="3" t="s">
        <v>32</v>
      </c>
      <c r="D20" s="4" t="s">
        <v>33</v>
      </c>
      <c r="E20" s="5">
        <v>46.4</v>
      </c>
      <c r="F20" s="6" t="s">
        <v>34</v>
      </c>
      <c r="H20" s="7">
        <f>ROUND(E20*G20,2)</f>
        <v>0</v>
      </c>
      <c r="I20" s="6">
        <v>20</v>
      </c>
    </row>
    <row r="21" spans="1:9">
      <c r="A21" s="1">
        <v>5</v>
      </c>
      <c r="B21" s="2" t="s">
        <v>22</v>
      </c>
      <c r="C21" s="3" t="s">
        <v>35</v>
      </c>
      <c r="D21" s="4" t="s">
        <v>36</v>
      </c>
      <c r="E21" s="5">
        <v>46.4</v>
      </c>
      <c r="F21" s="6" t="s">
        <v>34</v>
      </c>
      <c r="H21" s="7">
        <f>ROUND(E21*G21,2)</f>
        <v>0</v>
      </c>
      <c r="I21" s="6">
        <v>20</v>
      </c>
    </row>
    <row r="22" spans="1:9">
      <c r="A22" s="1">
        <v>6</v>
      </c>
      <c r="B22" s="2" t="s">
        <v>22</v>
      </c>
      <c r="C22" s="3" t="s">
        <v>37</v>
      </c>
      <c r="D22" s="4" t="s">
        <v>38</v>
      </c>
      <c r="E22" s="5">
        <v>0.38400000000000001</v>
      </c>
      <c r="F22" s="6" t="s">
        <v>39</v>
      </c>
      <c r="H22" s="7">
        <f>ROUND(E22*G22,2)</f>
        <v>0</v>
      </c>
      <c r="I22" s="6">
        <v>20</v>
      </c>
    </row>
    <row r="23" spans="1:9">
      <c r="A23" s="1">
        <v>7</v>
      </c>
      <c r="B23" s="2" t="s">
        <v>22</v>
      </c>
      <c r="C23" s="3" t="s">
        <v>40</v>
      </c>
      <c r="D23" s="4" t="s">
        <v>41</v>
      </c>
      <c r="E23" s="5">
        <v>8.6999999999999994E-2</v>
      </c>
      <c r="F23" s="6" t="s">
        <v>39</v>
      </c>
      <c r="H23" s="7">
        <f>ROUND(E23*G23,2)</f>
        <v>0</v>
      </c>
      <c r="I23" s="6">
        <v>20</v>
      </c>
    </row>
    <row r="24" spans="1:9">
      <c r="D24" s="19" t="s">
        <v>42</v>
      </c>
      <c r="E24" s="20">
        <f>H24</f>
        <v>0</v>
      </c>
      <c r="H24" s="20">
        <f>SUM(H18:H23)</f>
        <v>0</v>
      </c>
    </row>
    <row r="26" spans="1:9">
      <c r="B26" s="3" t="s">
        <v>43</v>
      </c>
    </row>
    <row r="27" spans="1:9">
      <c r="A27" s="1">
        <v>8</v>
      </c>
      <c r="B27" s="2" t="s">
        <v>44</v>
      </c>
      <c r="C27" s="3" t="s">
        <v>45</v>
      </c>
      <c r="D27" s="4" t="s">
        <v>187</v>
      </c>
      <c r="E27" s="5">
        <v>31.92</v>
      </c>
      <c r="F27" s="6" t="s">
        <v>39</v>
      </c>
      <c r="H27" s="7">
        <f>ROUND(E27*G27,2)</f>
        <v>0</v>
      </c>
      <c r="I27" s="6">
        <v>20</v>
      </c>
    </row>
    <row r="28" spans="1:9">
      <c r="D28" s="19" t="s">
        <v>46</v>
      </c>
      <c r="E28" s="20">
        <f>H28</f>
        <v>0</v>
      </c>
      <c r="H28" s="20">
        <f>SUM(H26:H27)</f>
        <v>0</v>
      </c>
    </row>
    <row r="30" spans="1:9">
      <c r="B30" s="3" t="s">
        <v>47</v>
      </c>
    </row>
    <row r="31" spans="1:9">
      <c r="A31" s="1">
        <v>9</v>
      </c>
      <c r="B31" s="2" t="s">
        <v>48</v>
      </c>
      <c r="C31" s="3" t="s">
        <v>49</v>
      </c>
      <c r="D31" s="4" t="s">
        <v>50</v>
      </c>
      <c r="E31" s="5">
        <v>432.5</v>
      </c>
      <c r="F31" s="6" t="s">
        <v>34</v>
      </c>
      <c r="H31" s="7">
        <f t="shared" ref="H31:H37" si="0">ROUND(E31*G31,2)</f>
        <v>0</v>
      </c>
      <c r="I31" s="6">
        <v>20</v>
      </c>
    </row>
    <row r="32" spans="1:9">
      <c r="A32" s="1">
        <v>10</v>
      </c>
      <c r="B32" s="2" t="s">
        <v>48</v>
      </c>
      <c r="C32" s="3" t="s">
        <v>51</v>
      </c>
      <c r="D32" s="4" t="s">
        <v>52</v>
      </c>
      <c r="E32" s="5">
        <v>432.5</v>
      </c>
      <c r="F32" s="6" t="s">
        <v>34</v>
      </c>
      <c r="H32" s="7">
        <f t="shared" si="0"/>
        <v>0</v>
      </c>
      <c r="I32" s="6">
        <v>20</v>
      </c>
    </row>
    <row r="33" spans="1:9" ht="25.5">
      <c r="A33" s="1">
        <v>11</v>
      </c>
      <c r="B33" s="2" t="s">
        <v>48</v>
      </c>
      <c r="C33" s="3" t="s">
        <v>53</v>
      </c>
      <c r="D33" s="4" t="s">
        <v>54</v>
      </c>
      <c r="E33" s="5">
        <v>432.5</v>
      </c>
      <c r="F33" s="6" t="s">
        <v>34</v>
      </c>
      <c r="H33" s="7">
        <f t="shared" si="0"/>
        <v>0</v>
      </c>
      <c r="I33" s="6">
        <v>20</v>
      </c>
    </row>
    <row r="34" spans="1:9">
      <c r="A34" s="1">
        <v>12</v>
      </c>
      <c r="B34" s="2" t="s">
        <v>55</v>
      </c>
      <c r="C34" s="3" t="s">
        <v>56</v>
      </c>
      <c r="D34" s="4" t="s">
        <v>57</v>
      </c>
      <c r="E34" s="5">
        <v>2.298</v>
      </c>
      <c r="F34" s="6" t="s">
        <v>25</v>
      </c>
      <c r="H34" s="7">
        <f t="shared" si="0"/>
        <v>0</v>
      </c>
      <c r="I34" s="6">
        <v>20</v>
      </c>
    </row>
    <row r="35" spans="1:9">
      <c r="A35" s="1">
        <v>13</v>
      </c>
      <c r="B35" s="2" t="s">
        <v>55</v>
      </c>
      <c r="C35" s="3" t="s">
        <v>58</v>
      </c>
      <c r="D35" s="4" t="s">
        <v>59</v>
      </c>
      <c r="E35" s="5">
        <v>61.545999999999999</v>
      </c>
      <c r="F35" s="6" t="s">
        <v>39</v>
      </c>
      <c r="H35" s="7">
        <f t="shared" si="0"/>
        <v>0</v>
      </c>
      <c r="I35" s="6">
        <v>20</v>
      </c>
    </row>
    <row r="36" spans="1:9" ht="25.5">
      <c r="A36" s="1">
        <v>14</v>
      </c>
      <c r="B36" s="2" t="s">
        <v>55</v>
      </c>
      <c r="C36" s="3" t="s">
        <v>60</v>
      </c>
      <c r="D36" s="4" t="s">
        <v>61</v>
      </c>
      <c r="E36" s="5">
        <v>61.545999999999999</v>
      </c>
      <c r="F36" s="6" t="s">
        <v>39</v>
      </c>
      <c r="H36" s="7">
        <f t="shared" si="0"/>
        <v>0</v>
      </c>
      <c r="I36" s="6">
        <v>20</v>
      </c>
    </row>
    <row r="37" spans="1:9">
      <c r="A37" s="1">
        <v>15</v>
      </c>
      <c r="B37" s="2" t="s">
        <v>62</v>
      </c>
      <c r="C37" s="3" t="s">
        <v>63</v>
      </c>
      <c r="D37" s="4" t="s">
        <v>64</v>
      </c>
      <c r="E37" s="5">
        <v>139.53700000000001</v>
      </c>
      <c r="F37" s="6" t="s">
        <v>39</v>
      </c>
      <c r="H37" s="7">
        <f t="shared" si="0"/>
        <v>0</v>
      </c>
      <c r="I37" s="6">
        <v>20</v>
      </c>
    </row>
    <row r="38" spans="1:9">
      <c r="D38" s="19" t="s">
        <v>65</v>
      </c>
      <c r="E38" s="20">
        <f>H38</f>
        <v>0</v>
      </c>
      <c r="H38" s="20">
        <f>SUM(H30:H37)</f>
        <v>0</v>
      </c>
    </row>
    <row r="40" spans="1:9">
      <c r="D40" s="19" t="s">
        <v>66</v>
      </c>
      <c r="E40" s="21">
        <f>H40</f>
        <v>0</v>
      </c>
      <c r="H40" s="20">
        <f>+H16+H24+H28+H38</f>
        <v>0</v>
      </c>
    </row>
    <row r="42" spans="1:9">
      <c r="B42" s="18" t="s">
        <v>67</v>
      </c>
    </row>
    <row r="43" spans="1:9">
      <c r="B43" s="3" t="s">
        <v>68</v>
      </c>
    </row>
    <row r="44" spans="1:9">
      <c r="A44" s="1">
        <v>16</v>
      </c>
      <c r="B44" s="2" t="s">
        <v>69</v>
      </c>
      <c r="C44" s="3" t="s">
        <v>70</v>
      </c>
      <c r="D44" s="4" t="s">
        <v>71</v>
      </c>
      <c r="E44" s="5">
        <v>313</v>
      </c>
      <c r="F44" s="6" t="s">
        <v>34</v>
      </c>
      <c r="H44" s="7">
        <f>ROUND(E44*G44,2)</f>
        <v>0</v>
      </c>
      <c r="I44" s="6">
        <v>20</v>
      </c>
    </row>
    <row r="45" spans="1:9">
      <c r="A45" s="1">
        <v>17</v>
      </c>
      <c r="B45" s="2" t="s">
        <v>44</v>
      </c>
      <c r="C45" s="3" t="s">
        <v>72</v>
      </c>
      <c r="D45" s="4" t="s">
        <v>73</v>
      </c>
      <c r="E45" s="5">
        <v>359.95</v>
      </c>
      <c r="F45" s="6" t="s">
        <v>34</v>
      </c>
      <c r="H45" s="7">
        <f>ROUND(E45*G45,2)</f>
        <v>0</v>
      </c>
      <c r="I45" s="6">
        <v>20</v>
      </c>
    </row>
    <row r="46" spans="1:9">
      <c r="A46" s="1">
        <v>18</v>
      </c>
      <c r="B46" s="2" t="s">
        <v>69</v>
      </c>
      <c r="C46" s="3" t="s">
        <v>74</v>
      </c>
      <c r="D46" s="4" t="s">
        <v>75</v>
      </c>
      <c r="E46" s="5">
        <v>1.522</v>
      </c>
      <c r="F46" s="6" t="s">
        <v>39</v>
      </c>
      <c r="H46" s="7">
        <f>ROUND(E46*G46,2)</f>
        <v>0</v>
      </c>
      <c r="I46" s="6">
        <v>20</v>
      </c>
    </row>
    <row r="47" spans="1:9">
      <c r="D47" s="19" t="s">
        <v>76</v>
      </c>
      <c r="E47" s="20">
        <f>H47</f>
        <v>0</v>
      </c>
      <c r="H47" s="20">
        <f>SUM(H42:H46)</f>
        <v>0</v>
      </c>
    </row>
    <row r="49" spans="1:9">
      <c r="B49" s="3" t="s">
        <v>77</v>
      </c>
    </row>
    <row r="50" spans="1:9" ht="25.5">
      <c r="A50" s="1">
        <v>19</v>
      </c>
      <c r="B50" s="2" t="s">
        <v>78</v>
      </c>
      <c r="C50" s="3" t="s">
        <v>79</v>
      </c>
      <c r="D50" s="4" t="s">
        <v>80</v>
      </c>
      <c r="E50" s="5">
        <v>387</v>
      </c>
      <c r="F50" s="6" t="s">
        <v>34</v>
      </c>
      <c r="H50" s="7">
        <f t="shared" ref="H50:H55" si="1">ROUND(E50*G50,2)</f>
        <v>0</v>
      </c>
      <c r="I50" s="6">
        <v>20</v>
      </c>
    </row>
    <row r="51" spans="1:9" ht="25.5">
      <c r="A51" s="1">
        <v>20</v>
      </c>
      <c r="B51" s="2" t="s">
        <v>78</v>
      </c>
      <c r="C51" s="3" t="s">
        <v>81</v>
      </c>
      <c r="D51" s="4" t="s">
        <v>82</v>
      </c>
      <c r="E51" s="5">
        <v>795</v>
      </c>
      <c r="F51" s="6" t="s">
        <v>83</v>
      </c>
      <c r="H51" s="7">
        <f t="shared" si="1"/>
        <v>0</v>
      </c>
      <c r="I51" s="6">
        <v>20</v>
      </c>
    </row>
    <row r="52" spans="1:9">
      <c r="A52" s="1">
        <v>21</v>
      </c>
      <c r="B52" s="2" t="s">
        <v>44</v>
      </c>
      <c r="C52" s="3" t="s">
        <v>84</v>
      </c>
      <c r="D52" s="4" t="s">
        <v>85</v>
      </c>
      <c r="E52" s="5">
        <v>425</v>
      </c>
      <c r="F52" s="6" t="s">
        <v>34</v>
      </c>
      <c r="H52" s="7">
        <f t="shared" si="1"/>
        <v>0</v>
      </c>
      <c r="I52" s="6">
        <v>20</v>
      </c>
    </row>
    <row r="53" spans="1:9" ht="25.5">
      <c r="A53" s="1">
        <v>22</v>
      </c>
      <c r="B53" s="2" t="s">
        <v>78</v>
      </c>
      <c r="C53" s="3" t="s">
        <v>86</v>
      </c>
      <c r="D53" s="4" t="s">
        <v>87</v>
      </c>
      <c r="E53" s="5">
        <v>387</v>
      </c>
      <c r="F53" s="6" t="s">
        <v>34</v>
      </c>
      <c r="H53" s="7">
        <f t="shared" si="1"/>
        <v>0</v>
      </c>
      <c r="I53" s="6">
        <v>20</v>
      </c>
    </row>
    <row r="54" spans="1:9" ht="25.5">
      <c r="A54" s="1">
        <v>23</v>
      </c>
      <c r="B54" s="2" t="s">
        <v>44</v>
      </c>
      <c r="C54" s="3" t="s">
        <v>88</v>
      </c>
      <c r="D54" s="4" t="s">
        <v>89</v>
      </c>
      <c r="E54" s="5">
        <v>425</v>
      </c>
      <c r="F54" s="6" t="s">
        <v>34</v>
      </c>
      <c r="H54" s="7">
        <f t="shared" si="1"/>
        <v>0</v>
      </c>
      <c r="I54" s="6">
        <v>20</v>
      </c>
    </row>
    <row r="55" spans="1:9" ht="25.5">
      <c r="A55" s="1">
        <v>24</v>
      </c>
      <c r="B55" s="2" t="s">
        <v>78</v>
      </c>
      <c r="C55" s="3" t="s">
        <v>90</v>
      </c>
      <c r="D55" s="4" t="s">
        <v>91</v>
      </c>
      <c r="E55" s="5">
        <v>0.83099999999999996</v>
      </c>
      <c r="F55" s="6" t="s">
        <v>39</v>
      </c>
      <c r="H55" s="7">
        <f t="shared" si="1"/>
        <v>0</v>
      </c>
      <c r="I55" s="6">
        <v>20</v>
      </c>
    </row>
    <row r="56" spans="1:9">
      <c r="D56" s="19" t="s">
        <v>92</v>
      </c>
      <c r="E56" s="20">
        <f>H56</f>
        <v>0</v>
      </c>
      <c r="H56" s="20">
        <f>SUM(H49:H55)</f>
        <v>0</v>
      </c>
    </row>
    <row r="58" spans="1:9">
      <c r="B58" s="3" t="s">
        <v>93</v>
      </c>
    </row>
    <row r="59" spans="1:9">
      <c r="A59" s="1">
        <v>25</v>
      </c>
      <c r="B59" s="2" t="s">
        <v>94</v>
      </c>
      <c r="C59" s="3" t="s">
        <v>95</v>
      </c>
      <c r="D59" s="4" t="s">
        <v>96</v>
      </c>
      <c r="E59" s="5">
        <v>313</v>
      </c>
      <c r="F59" s="6" t="s">
        <v>34</v>
      </c>
      <c r="H59" s="7">
        <f>ROUND(E59*G59,2)</f>
        <v>0</v>
      </c>
      <c r="I59" s="6">
        <v>20</v>
      </c>
    </row>
    <row r="60" spans="1:9" ht="25.5">
      <c r="A60" s="1">
        <v>26</v>
      </c>
      <c r="B60" s="2" t="s">
        <v>94</v>
      </c>
      <c r="C60" s="3" t="s">
        <v>97</v>
      </c>
      <c r="D60" s="4" t="s">
        <v>98</v>
      </c>
      <c r="E60" s="5">
        <v>313</v>
      </c>
      <c r="F60" s="6" t="s">
        <v>34</v>
      </c>
      <c r="H60" s="7">
        <f>ROUND(E60*G60,2)</f>
        <v>0</v>
      </c>
      <c r="I60" s="6">
        <v>20</v>
      </c>
    </row>
    <row r="61" spans="1:9">
      <c r="D61" s="19" t="s">
        <v>99</v>
      </c>
      <c r="E61" s="20">
        <f>H61</f>
        <v>0</v>
      </c>
      <c r="H61" s="20">
        <f>SUM(H58:H60)</f>
        <v>0</v>
      </c>
    </row>
    <row r="63" spans="1:9">
      <c r="B63" s="3" t="s">
        <v>100</v>
      </c>
    </row>
    <row r="64" spans="1:9">
      <c r="A64" s="1">
        <v>27</v>
      </c>
      <c r="B64" s="2" t="s">
        <v>101</v>
      </c>
      <c r="C64" s="3" t="s">
        <v>102</v>
      </c>
      <c r="D64" s="4" t="s">
        <v>103</v>
      </c>
      <c r="E64" s="5">
        <v>313</v>
      </c>
      <c r="F64" s="6" t="s">
        <v>34</v>
      </c>
      <c r="H64" s="7">
        <f>ROUND(E64*G64,2)</f>
        <v>0</v>
      </c>
      <c r="I64" s="6">
        <v>20</v>
      </c>
    </row>
    <row r="65" spans="1:9">
      <c r="A65" s="1">
        <v>28</v>
      </c>
      <c r="B65" s="2" t="s">
        <v>104</v>
      </c>
      <c r="C65" s="3" t="s">
        <v>105</v>
      </c>
      <c r="D65" s="4" t="s">
        <v>106</v>
      </c>
      <c r="E65" s="5">
        <v>313</v>
      </c>
      <c r="F65" s="6" t="s">
        <v>34</v>
      </c>
      <c r="H65" s="7">
        <f>ROUND(E65*G65,2)</f>
        <v>0</v>
      </c>
      <c r="I65" s="6">
        <v>20</v>
      </c>
    </row>
    <row r="66" spans="1:9">
      <c r="A66" s="1">
        <v>29</v>
      </c>
      <c r="B66" s="2" t="s">
        <v>44</v>
      </c>
      <c r="C66" s="3" t="s">
        <v>107</v>
      </c>
      <c r="D66" s="4" t="s">
        <v>108</v>
      </c>
      <c r="E66" s="5">
        <v>7.5119999999999996</v>
      </c>
      <c r="F66" s="6" t="s">
        <v>25</v>
      </c>
      <c r="H66" s="7">
        <f>ROUND(E66*G66,2)</f>
        <v>0</v>
      </c>
      <c r="I66" s="6">
        <v>20</v>
      </c>
    </row>
    <row r="67" spans="1:9">
      <c r="A67" s="1">
        <v>30</v>
      </c>
      <c r="B67" s="2" t="s">
        <v>104</v>
      </c>
      <c r="C67" s="3" t="s">
        <v>109</v>
      </c>
      <c r="D67" s="4" t="s">
        <v>110</v>
      </c>
      <c r="E67" s="5">
        <v>204.262</v>
      </c>
      <c r="F67" s="6" t="s">
        <v>16</v>
      </c>
      <c r="H67" s="7">
        <f>ROUND(E67*G67,2)</f>
        <v>0</v>
      </c>
      <c r="I67" s="6">
        <v>20</v>
      </c>
    </row>
    <row r="68" spans="1:9">
      <c r="D68" s="19" t="s">
        <v>111</v>
      </c>
      <c r="E68" s="20">
        <f>H68</f>
        <v>0</v>
      </c>
      <c r="H68" s="20">
        <f>SUM(H63:H67)</f>
        <v>0</v>
      </c>
    </row>
    <row r="70" spans="1:9">
      <c r="B70" s="3" t="s">
        <v>112</v>
      </c>
    </row>
    <row r="71" spans="1:9">
      <c r="A71" s="1">
        <v>31</v>
      </c>
      <c r="B71" s="2" t="s">
        <v>113</v>
      </c>
      <c r="C71" s="3" t="s">
        <v>114</v>
      </c>
      <c r="D71" s="4" t="s">
        <v>115</v>
      </c>
      <c r="E71" s="5">
        <v>59</v>
      </c>
      <c r="F71" s="6" t="s">
        <v>116</v>
      </c>
      <c r="H71" s="7">
        <f t="shared" ref="H71:H77" si="2">ROUND(E71*G71,2)</f>
        <v>0</v>
      </c>
      <c r="I71" s="6">
        <v>20</v>
      </c>
    </row>
    <row r="72" spans="1:9">
      <c r="A72" s="1">
        <v>32</v>
      </c>
      <c r="B72" s="2" t="s">
        <v>113</v>
      </c>
      <c r="C72" s="3" t="s">
        <v>117</v>
      </c>
      <c r="D72" s="4" t="s">
        <v>118</v>
      </c>
      <c r="E72" s="5">
        <v>20</v>
      </c>
      <c r="F72" s="6" t="s">
        <v>116</v>
      </c>
      <c r="H72" s="7">
        <f t="shared" si="2"/>
        <v>0</v>
      </c>
      <c r="I72" s="6">
        <v>20</v>
      </c>
    </row>
    <row r="73" spans="1:9">
      <c r="A73" s="1">
        <v>33</v>
      </c>
      <c r="B73" s="2" t="s">
        <v>113</v>
      </c>
      <c r="C73" s="3" t="s">
        <v>119</v>
      </c>
      <c r="D73" s="4" t="s">
        <v>120</v>
      </c>
      <c r="E73" s="5">
        <v>8</v>
      </c>
      <c r="F73" s="6" t="s">
        <v>83</v>
      </c>
      <c r="H73" s="7">
        <f t="shared" si="2"/>
        <v>0</v>
      </c>
      <c r="I73" s="6">
        <v>20</v>
      </c>
    </row>
    <row r="74" spans="1:9">
      <c r="A74" s="1">
        <v>34</v>
      </c>
      <c r="B74" s="2" t="s">
        <v>113</v>
      </c>
      <c r="C74" s="3" t="s">
        <v>121</v>
      </c>
      <c r="D74" s="4" t="s">
        <v>122</v>
      </c>
      <c r="E74" s="5">
        <v>4</v>
      </c>
      <c r="F74" s="6" t="s">
        <v>83</v>
      </c>
      <c r="H74" s="7">
        <f t="shared" si="2"/>
        <v>0</v>
      </c>
      <c r="I74" s="6">
        <v>20</v>
      </c>
    </row>
    <row r="75" spans="1:9">
      <c r="A75" s="1">
        <v>35</v>
      </c>
      <c r="B75" s="2" t="s">
        <v>113</v>
      </c>
      <c r="C75" s="3" t="s">
        <v>123</v>
      </c>
      <c r="D75" s="4" t="s">
        <v>124</v>
      </c>
      <c r="E75" s="5">
        <v>36.5</v>
      </c>
      <c r="F75" s="6" t="s">
        <v>116</v>
      </c>
      <c r="H75" s="7">
        <f t="shared" si="2"/>
        <v>0</v>
      </c>
      <c r="I75" s="6">
        <v>20</v>
      </c>
    </row>
    <row r="76" spans="1:9">
      <c r="A76" s="1">
        <v>36</v>
      </c>
      <c r="B76" s="2" t="s">
        <v>113</v>
      </c>
      <c r="C76" s="3" t="s">
        <v>125</v>
      </c>
      <c r="D76" s="4" t="s">
        <v>126</v>
      </c>
      <c r="E76" s="5">
        <v>4</v>
      </c>
      <c r="F76" s="6" t="s">
        <v>83</v>
      </c>
      <c r="H76" s="7">
        <f t="shared" si="2"/>
        <v>0</v>
      </c>
      <c r="I76" s="6">
        <v>20</v>
      </c>
    </row>
    <row r="77" spans="1:9" ht="25.5">
      <c r="A77" s="1">
        <v>37</v>
      </c>
      <c r="B77" s="2" t="s">
        <v>113</v>
      </c>
      <c r="C77" s="3" t="s">
        <v>127</v>
      </c>
      <c r="D77" s="4" t="s">
        <v>128</v>
      </c>
      <c r="E77" s="5">
        <v>17.491</v>
      </c>
      <c r="F77" s="6" t="s">
        <v>16</v>
      </c>
      <c r="H77" s="7">
        <f t="shared" si="2"/>
        <v>0</v>
      </c>
      <c r="I77" s="6">
        <v>20</v>
      </c>
    </row>
    <row r="78" spans="1:9">
      <c r="D78" s="19" t="s">
        <v>129</v>
      </c>
      <c r="E78" s="20">
        <f>H78</f>
        <v>0</v>
      </c>
      <c r="H78" s="20">
        <f>SUM(H70:H77)</f>
        <v>0</v>
      </c>
    </row>
    <row r="80" spans="1:9">
      <c r="B80" s="3" t="s">
        <v>130</v>
      </c>
    </row>
    <row r="81" spans="1:9">
      <c r="A81" s="1">
        <v>38</v>
      </c>
      <c r="B81" s="2" t="s">
        <v>131</v>
      </c>
      <c r="C81" s="3" t="s">
        <v>132</v>
      </c>
      <c r="D81" s="4" t="s">
        <v>133</v>
      </c>
      <c r="E81" s="5">
        <v>326.18</v>
      </c>
      <c r="F81" s="6" t="s">
        <v>34</v>
      </c>
      <c r="H81" s="7">
        <f>ROUND(E81*G81,2)</f>
        <v>0</v>
      </c>
      <c r="I81" s="6">
        <v>20</v>
      </c>
    </row>
    <row r="82" spans="1:9">
      <c r="D82" s="19" t="s">
        <v>134</v>
      </c>
      <c r="E82" s="20">
        <f>H82</f>
        <v>0</v>
      </c>
      <c r="H82" s="20">
        <f>SUM(H80:H81)</f>
        <v>0</v>
      </c>
    </row>
    <row r="84" spans="1:9">
      <c r="B84" s="3" t="s">
        <v>135</v>
      </c>
    </row>
    <row r="85" spans="1:9">
      <c r="A85" s="1">
        <v>39</v>
      </c>
      <c r="B85" s="2" t="s">
        <v>136</v>
      </c>
      <c r="C85" s="3" t="s">
        <v>137</v>
      </c>
      <c r="D85" s="4" t="s">
        <v>138</v>
      </c>
      <c r="E85" s="5">
        <v>33</v>
      </c>
      <c r="F85" s="6" t="s">
        <v>34</v>
      </c>
      <c r="H85" s="7">
        <f>ROUND(E85*G85,2)</f>
        <v>0</v>
      </c>
      <c r="I85" s="6">
        <v>20</v>
      </c>
    </row>
    <row r="86" spans="1:9">
      <c r="D86" s="19" t="s">
        <v>139</v>
      </c>
      <c r="E86" s="20">
        <f>H86</f>
        <v>0</v>
      </c>
      <c r="H86" s="20">
        <f>SUM(H84:H85)</f>
        <v>0</v>
      </c>
    </row>
    <row r="88" spans="1:9">
      <c r="D88" s="19" t="s">
        <v>140</v>
      </c>
      <c r="E88" s="20">
        <f>H88</f>
        <v>0</v>
      </c>
      <c r="H88" s="20">
        <f>+H47+H56+H61+H68+H78+H82+H86</f>
        <v>0</v>
      </c>
    </row>
    <row r="90" spans="1:9">
      <c r="D90" s="22" t="s">
        <v>141</v>
      </c>
      <c r="E90" s="20">
        <f>H90</f>
        <v>0</v>
      </c>
      <c r="H90" s="20">
        <f>+H40+H88</f>
        <v>0</v>
      </c>
    </row>
  </sheetData>
  <sheetProtection selectLockedCells="1" selectUnlockedCells="1"/>
  <pageMargins left="0.2" right="9.0277777777777776E-2" top="0.62916666666666665" bottom="0.59027777777777779" header="0.51180555555555551" footer="0.35416666666666669"/>
  <pageSetup paperSize="9" scale="92" firstPageNumber="0" orientation="landscape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Krycí list stavby</vt:lpstr>
      <vt:lpstr>Prehlad</vt:lpstr>
      <vt:lpstr>Prehlad!Excel_BuiltIn_Print_Area</vt:lpstr>
      <vt:lpstr>Prehlad!Názvy_tlače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2019-08-20T07:14:17Z</dcterms:created>
  <dcterms:modified xsi:type="dcterms:W3CDTF">2019-08-20T08:08:09Z</dcterms:modified>
</cp:coreProperties>
</file>